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graeme_ruffels_essex_gov_uk/Documents/Desktop/SF ESI/"/>
    </mc:Choice>
  </mc:AlternateContent>
  <xr:revisionPtr revIDLastSave="51" documentId="13_ncr:1_{0CB1AC9D-1D2B-4D85-8D9F-E186F9E82AC1}" xr6:coauthVersionLast="47" xr6:coauthVersionMax="47" xr10:uidLastSave="{1AFF956A-DE75-4FC9-9862-A7DC799DC7E7}"/>
  <bookViews>
    <workbookView xWindow="-108" yWindow="-108" windowWidth="23256" windowHeight="12576" xr2:uid="{E8538CAE-ED04-410E-BE6D-35408C1F4AE4}"/>
  </bookViews>
  <sheets>
    <sheet name="School Data" sheetId="2" r:id="rId1"/>
    <sheet name="Sheet1" sheetId="4" state="hidden" r:id="rId2"/>
  </sheets>
  <externalReferences>
    <externalReference r:id="rId3"/>
    <externalReference r:id="rId4"/>
  </externalReferences>
  <definedNames>
    <definedName name="_xlnm._FilterDatabase" localSheetId="0" hidden="1">'School Data'!$A$3:$N$343</definedName>
    <definedName name="_xlnm.Print_Area" localSheetId="0">'School Data'!$A$1:$N$343</definedName>
    <definedName name="_xlnm.Print_Titles" localSheetId="0">'School Data'!$1:$2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0" i="2" l="1"/>
  <c r="E325" i="2"/>
  <c r="G337" i="2"/>
  <c r="G336" i="2"/>
  <c r="G335" i="2"/>
  <c r="G329" i="2"/>
  <c r="G327" i="2"/>
  <c r="G325" i="2"/>
  <c r="G324" i="2"/>
  <c r="G323" i="2"/>
  <c r="G321" i="2"/>
  <c r="G320" i="2"/>
  <c r="G314" i="2"/>
  <c r="G313" i="2"/>
  <c r="G311" i="2"/>
  <c r="G310" i="2"/>
  <c r="G304" i="2"/>
  <c r="G303" i="2"/>
  <c r="G302" i="2"/>
  <c r="G301" i="2"/>
  <c r="G300" i="2"/>
  <c r="G299" i="2"/>
  <c r="G298" i="2"/>
  <c r="G295" i="2"/>
  <c r="G293" i="2"/>
  <c r="G292" i="2"/>
  <c r="G290" i="2"/>
  <c r="G289" i="2"/>
  <c r="G288" i="2"/>
  <c r="G287" i="2"/>
  <c r="G286" i="2"/>
  <c r="G285" i="2"/>
  <c r="G283" i="2"/>
  <c r="G282" i="2"/>
  <c r="G281" i="2"/>
  <c r="G279" i="2"/>
  <c r="G278" i="2"/>
  <c r="G276" i="2"/>
  <c r="G274" i="2"/>
  <c r="G272" i="2"/>
  <c r="G271" i="2"/>
  <c r="G270" i="2"/>
  <c r="G269" i="2"/>
  <c r="G268" i="2"/>
  <c r="G267" i="2"/>
  <c r="G266" i="2"/>
  <c r="G264" i="2"/>
  <c r="G263" i="2"/>
  <c r="G261" i="2"/>
  <c r="G260" i="2"/>
  <c r="G256" i="2"/>
  <c r="G255" i="2"/>
  <c r="G254" i="2"/>
  <c r="G252" i="2"/>
  <c r="G251" i="2"/>
  <c r="G250" i="2"/>
  <c r="G249" i="2"/>
  <c r="G247" i="2"/>
  <c r="G246" i="2"/>
  <c r="G245" i="2"/>
  <c r="G244" i="2"/>
  <c r="G243" i="2"/>
  <c r="G242" i="2"/>
  <c r="G241" i="2"/>
  <c r="G240" i="2"/>
  <c r="G239" i="2"/>
  <c r="G236" i="2"/>
  <c r="G235" i="2"/>
  <c r="G234" i="2"/>
  <c r="G233" i="2"/>
  <c r="G231" i="2"/>
  <c r="G230" i="2"/>
  <c r="G229" i="2"/>
  <c r="G228" i="2"/>
  <c r="G227" i="2"/>
  <c r="G226" i="2"/>
  <c r="G224" i="2"/>
  <c r="G223" i="2"/>
  <c r="G222" i="2"/>
  <c r="G221" i="2"/>
  <c r="G220" i="2"/>
  <c r="G219" i="2"/>
  <c r="G216" i="2"/>
  <c r="G215" i="2"/>
  <c r="G214" i="2"/>
  <c r="G213" i="2"/>
  <c r="G212" i="2"/>
  <c r="G211" i="2"/>
  <c r="G210" i="2"/>
  <c r="G208" i="2"/>
  <c r="G206" i="2"/>
  <c r="G205" i="2"/>
  <c r="G204" i="2"/>
  <c r="G202" i="2"/>
  <c r="G201" i="2"/>
  <c r="G200" i="2"/>
  <c r="G199" i="2"/>
  <c r="G198" i="2"/>
  <c r="G197" i="2"/>
  <c r="G196" i="2"/>
  <c r="G195" i="2"/>
  <c r="G194" i="2"/>
  <c r="G191" i="2"/>
  <c r="G189" i="2"/>
  <c r="G188" i="2"/>
  <c r="G186" i="2"/>
  <c r="G185" i="2"/>
  <c r="G184" i="2"/>
  <c r="G183" i="2"/>
  <c r="G182" i="2"/>
  <c r="G180" i="2"/>
  <c r="G179" i="2"/>
  <c r="G178" i="2"/>
  <c r="G177" i="2"/>
  <c r="G176" i="2"/>
  <c r="G175" i="2"/>
  <c r="G173" i="2"/>
  <c r="G172" i="2"/>
  <c r="G171" i="2"/>
  <c r="G169" i="2"/>
  <c r="G168" i="2"/>
  <c r="G167" i="2"/>
  <c r="G166" i="2"/>
  <c r="G165" i="2"/>
  <c r="G164" i="2"/>
  <c r="G162" i="2"/>
  <c r="G161" i="2"/>
  <c r="G160" i="2"/>
  <c r="G159" i="2"/>
  <c r="G158" i="2"/>
  <c r="G157" i="2"/>
  <c r="G154" i="2"/>
  <c r="G153" i="2"/>
  <c r="G152" i="2"/>
  <c r="G151" i="2"/>
  <c r="G150" i="2"/>
  <c r="G149" i="2"/>
  <c r="G146" i="2"/>
  <c r="G145" i="2"/>
  <c r="G144" i="2"/>
  <c r="G143" i="2"/>
  <c r="G141" i="2"/>
  <c r="G138" i="2"/>
  <c r="G137" i="2"/>
  <c r="G136" i="2"/>
  <c r="G135" i="2"/>
  <c r="G132" i="2"/>
  <c r="G131" i="2"/>
  <c r="G127" i="2"/>
  <c r="G126" i="2"/>
  <c r="G125" i="2"/>
  <c r="G124" i="2"/>
  <c r="G123" i="2"/>
  <c r="G122" i="2"/>
  <c r="G121" i="2"/>
  <c r="G120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5" i="2"/>
  <c r="G104" i="2"/>
  <c r="G102" i="2"/>
  <c r="G101" i="2"/>
  <c r="G100" i="2"/>
  <c r="G99" i="2"/>
  <c r="G97" i="2"/>
  <c r="G95" i="2"/>
  <c r="G92" i="2"/>
  <c r="G90" i="2"/>
  <c r="G88" i="2"/>
  <c r="G87" i="2"/>
  <c r="G86" i="2"/>
  <c r="G85" i="2"/>
  <c r="G84" i="2"/>
  <c r="G82" i="2"/>
  <c r="G81" i="2"/>
  <c r="G80" i="2"/>
  <c r="G79" i="2"/>
  <c r="G78" i="2"/>
  <c r="G76" i="2"/>
  <c r="G75" i="2"/>
  <c r="G73" i="2"/>
  <c r="G72" i="2"/>
  <c r="G70" i="2"/>
  <c r="G67" i="2"/>
  <c r="G66" i="2"/>
  <c r="G64" i="2"/>
  <c r="G63" i="2"/>
  <c r="G62" i="2"/>
  <c r="G61" i="2"/>
  <c r="G60" i="2"/>
  <c r="G59" i="2"/>
  <c r="G57" i="2"/>
  <c r="G54" i="2"/>
  <c r="G53" i="2"/>
  <c r="G52" i="2"/>
  <c r="G51" i="2"/>
  <c r="G50" i="2"/>
  <c r="G49" i="2"/>
  <c r="G48" i="2"/>
  <c r="G47" i="2"/>
  <c r="G46" i="2"/>
  <c r="G44" i="2"/>
  <c r="G43" i="2"/>
  <c r="G42" i="2"/>
  <c r="G41" i="2"/>
  <c r="G40" i="2"/>
  <c r="G39" i="2"/>
  <c r="G37" i="2"/>
  <c r="G36" i="2"/>
  <c r="G35" i="2"/>
  <c r="G33" i="2"/>
  <c r="G32" i="2"/>
  <c r="G31" i="2"/>
  <c r="G30" i="2"/>
  <c r="G29" i="2"/>
  <c r="G28" i="2"/>
  <c r="G27" i="2"/>
  <c r="G26" i="2"/>
  <c r="G24" i="2"/>
  <c r="G21" i="2"/>
  <c r="G20" i="2"/>
  <c r="G19" i="2"/>
  <c r="G18" i="2"/>
  <c r="G17" i="2"/>
  <c r="G16" i="2"/>
  <c r="G15" i="2"/>
  <c r="G14" i="2"/>
  <c r="G11" i="2"/>
  <c r="G5" i="2"/>
  <c r="G4" i="2"/>
  <c r="I225" i="2" l="1"/>
  <c r="I336" i="2"/>
  <c r="I337" i="2"/>
  <c r="E336" i="2"/>
  <c r="E337" i="2"/>
  <c r="E335" i="2"/>
  <c r="F336" i="2"/>
  <c r="F337" i="2"/>
  <c r="F335" i="2"/>
  <c r="F321" i="2"/>
  <c r="F323" i="2"/>
  <c r="F324" i="2"/>
  <c r="F325" i="2"/>
  <c r="F327" i="2"/>
  <c r="F329" i="2"/>
  <c r="F320" i="2"/>
  <c r="E321" i="2"/>
  <c r="E323" i="2"/>
  <c r="E324" i="2"/>
  <c r="E327" i="2"/>
  <c r="E329" i="2"/>
  <c r="E320" i="2"/>
  <c r="E311" i="2"/>
  <c r="E313" i="2"/>
  <c r="E314" i="2"/>
  <c r="F311" i="2"/>
  <c r="F313" i="2"/>
  <c r="F314" i="2"/>
  <c r="F310" i="2"/>
  <c r="F44" i="2"/>
  <c r="I44" i="2"/>
  <c r="E11" i="2"/>
  <c r="E14" i="2"/>
  <c r="E15" i="2"/>
  <c r="E16" i="2"/>
  <c r="E17" i="2"/>
  <c r="E18" i="2"/>
  <c r="E19" i="2"/>
  <c r="E20" i="2"/>
  <c r="E21" i="2"/>
  <c r="E24" i="2"/>
  <c r="E26" i="2"/>
  <c r="E27" i="2"/>
  <c r="E28" i="2"/>
  <c r="E29" i="2"/>
  <c r="E30" i="2"/>
  <c r="E31" i="2"/>
  <c r="E32" i="2"/>
  <c r="E33" i="2"/>
  <c r="E35" i="2"/>
  <c r="E36" i="2"/>
  <c r="E37" i="2"/>
  <c r="E39" i="2"/>
  <c r="E40" i="2"/>
  <c r="E41" i="2"/>
  <c r="E42" i="2"/>
  <c r="E43" i="2"/>
  <c r="E44" i="2"/>
  <c r="E46" i="2"/>
  <c r="E47" i="2"/>
  <c r="E48" i="2"/>
  <c r="E49" i="2"/>
  <c r="E50" i="2"/>
  <c r="E51" i="2"/>
  <c r="E52" i="2"/>
  <c r="E53" i="2"/>
  <c r="E54" i="2"/>
  <c r="E57" i="2"/>
  <c r="E59" i="2"/>
  <c r="E60" i="2"/>
  <c r="E61" i="2"/>
  <c r="E62" i="2"/>
  <c r="E63" i="2"/>
  <c r="E64" i="2"/>
  <c r="E66" i="2"/>
  <c r="E67" i="2"/>
  <c r="E70" i="2"/>
  <c r="E72" i="2"/>
  <c r="E73" i="2"/>
  <c r="E75" i="2"/>
  <c r="E76" i="2"/>
  <c r="E78" i="2"/>
  <c r="E79" i="2"/>
  <c r="E80" i="2"/>
  <c r="E81" i="2"/>
  <c r="E82" i="2"/>
  <c r="E84" i="2"/>
  <c r="E85" i="2"/>
  <c r="E86" i="2"/>
  <c r="E87" i="2"/>
  <c r="E88" i="2"/>
  <c r="E90" i="2"/>
  <c r="E92" i="2"/>
  <c r="E95" i="2"/>
  <c r="E97" i="2"/>
  <c r="E99" i="2"/>
  <c r="E100" i="2"/>
  <c r="E101" i="2"/>
  <c r="E102" i="2"/>
  <c r="E104" i="2"/>
  <c r="E105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20" i="2"/>
  <c r="E121" i="2"/>
  <c r="E122" i="2"/>
  <c r="E123" i="2"/>
  <c r="E124" i="2"/>
  <c r="E125" i="2"/>
  <c r="E126" i="2"/>
  <c r="E127" i="2"/>
  <c r="E131" i="2"/>
  <c r="E132" i="2"/>
  <c r="E135" i="2"/>
  <c r="E136" i="2"/>
  <c r="E137" i="2"/>
  <c r="E138" i="2"/>
  <c r="E141" i="2"/>
  <c r="E143" i="2"/>
  <c r="E144" i="2"/>
  <c r="E145" i="2"/>
  <c r="E146" i="2"/>
  <c r="E149" i="2"/>
  <c r="E150" i="2"/>
  <c r="E151" i="2"/>
  <c r="E152" i="2"/>
  <c r="E153" i="2"/>
  <c r="E154" i="2"/>
  <c r="E157" i="2"/>
  <c r="E158" i="2"/>
  <c r="E159" i="2"/>
  <c r="E160" i="2"/>
  <c r="E161" i="2"/>
  <c r="E162" i="2"/>
  <c r="E164" i="2"/>
  <c r="E165" i="2"/>
  <c r="E166" i="2"/>
  <c r="E167" i="2"/>
  <c r="E168" i="2"/>
  <c r="E169" i="2"/>
  <c r="E171" i="2"/>
  <c r="E172" i="2"/>
  <c r="E173" i="2"/>
  <c r="E175" i="2"/>
  <c r="E176" i="2"/>
  <c r="E177" i="2"/>
  <c r="E178" i="2"/>
  <c r="E179" i="2"/>
  <c r="E180" i="2"/>
  <c r="E182" i="2"/>
  <c r="E183" i="2"/>
  <c r="E184" i="2"/>
  <c r="E185" i="2"/>
  <c r="E186" i="2"/>
  <c r="E188" i="2"/>
  <c r="E189" i="2"/>
  <c r="E191" i="2"/>
  <c r="E194" i="2"/>
  <c r="E195" i="2"/>
  <c r="E196" i="2"/>
  <c r="E197" i="2"/>
  <c r="E198" i="2"/>
  <c r="E199" i="2"/>
  <c r="E200" i="2"/>
  <c r="E201" i="2"/>
  <c r="E202" i="2"/>
  <c r="E204" i="2"/>
  <c r="E205" i="2"/>
  <c r="E206" i="2"/>
  <c r="E208" i="2"/>
  <c r="E210" i="2"/>
  <c r="E211" i="2"/>
  <c r="E212" i="2"/>
  <c r="E213" i="2"/>
  <c r="E214" i="2"/>
  <c r="E215" i="2"/>
  <c r="E216" i="2"/>
  <c r="E219" i="2"/>
  <c r="E220" i="2"/>
  <c r="E221" i="2"/>
  <c r="E222" i="2"/>
  <c r="E223" i="2"/>
  <c r="E224" i="2"/>
  <c r="E226" i="2"/>
  <c r="E227" i="2"/>
  <c r="E228" i="2"/>
  <c r="E229" i="2"/>
  <c r="E230" i="2"/>
  <c r="E231" i="2"/>
  <c r="E233" i="2"/>
  <c r="E234" i="2"/>
  <c r="E235" i="2"/>
  <c r="E236" i="2"/>
  <c r="E239" i="2"/>
  <c r="E240" i="2"/>
  <c r="E241" i="2"/>
  <c r="E242" i="2"/>
  <c r="E243" i="2"/>
  <c r="E244" i="2"/>
  <c r="E245" i="2"/>
  <c r="E246" i="2"/>
  <c r="E247" i="2"/>
  <c r="E249" i="2"/>
  <c r="E250" i="2"/>
  <c r="E251" i="2"/>
  <c r="E252" i="2"/>
  <c r="E254" i="2"/>
  <c r="E255" i="2"/>
  <c r="E256" i="2"/>
  <c r="E260" i="2"/>
  <c r="E261" i="2"/>
  <c r="E263" i="2"/>
  <c r="E264" i="2"/>
  <c r="E266" i="2"/>
  <c r="E267" i="2"/>
  <c r="E268" i="2"/>
  <c r="E269" i="2"/>
  <c r="E270" i="2"/>
  <c r="E271" i="2"/>
  <c r="E272" i="2"/>
  <c r="E274" i="2"/>
  <c r="E276" i="2"/>
  <c r="E278" i="2"/>
  <c r="E279" i="2"/>
  <c r="E281" i="2"/>
  <c r="E282" i="2"/>
  <c r="E283" i="2"/>
  <c r="E285" i="2"/>
  <c r="E286" i="2"/>
  <c r="E287" i="2"/>
  <c r="E288" i="2"/>
  <c r="E289" i="2"/>
  <c r="E290" i="2"/>
  <c r="E292" i="2"/>
  <c r="E293" i="2"/>
  <c r="E295" i="2"/>
  <c r="E298" i="2"/>
  <c r="E299" i="2"/>
  <c r="E300" i="2"/>
  <c r="E301" i="2"/>
  <c r="E302" i="2"/>
  <c r="E303" i="2"/>
  <c r="E304" i="2"/>
  <c r="E306" i="2" l="1"/>
  <c r="E307" i="2"/>
  <c r="E308" i="2"/>
  <c r="I46" i="2" l="1"/>
  <c r="I70" i="2"/>
  <c r="I97" i="2"/>
  <c r="I154" i="2"/>
  <c r="I178" i="2"/>
  <c r="I202" i="2"/>
  <c r="F49" i="2"/>
  <c r="I49" i="2"/>
  <c r="F50" i="2"/>
  <c r="I50" i="2"/>
  <c r="F51" i="2"/>
  <c r="I51" i="2"/>
  <c r="F52" i="2"/>
  <c r="I52" i="2"/>
  <c r="F53" i="2"/>
  <c r="I53" i="2"/>
  <c r="F54" i="2"/>
  <c r="I54" i="2"/>
  <c r="F57" i="2"/>
  <c r="I57" i="2"/>
  <c r="F59" i="2"/>
  <c r="I59" i="2"/>
  <c r="F60" i="2"/>
  <c r="I60" i="2"/>
  <c r="F61" i="2"/>
  <c r="I61" i="2"/>
  <c r="F62" i="2"/>
  <c r="I62" i="2"/>
  <c r="F63" i="2"/>
  <c r="I63" i="2"/>
  <c r="F64" i="2"/>
  <c r="I64" i="2"/>
  <c r="F66" i="2"/>
  <c r="I66" i="2"/>
  <c r="F67" i="2"/>
  <c r="I67" i="2"/>
  <c r="F70" i="2"/>
  <c r="F72" i="2"/>
  <c r="I72" i="2"/>
  <c r="F73" i="2"/>
  <c r="I73" i="2"/>
  <c r="F75" i="2"/>
  <c r="I75" i="2"/>
  <c r="F76" i="2"/>
  <c r="I76" i="2"/>
  <c r="F78" i="2"/>
  <c r="I78" i="2"/>
  <c r="F79" i="2"/>
  <c r="I79" i="2"/>
  <c r="F80" i="2"/>
  <c r="I80" i="2"/>
  <c r="F81" i="2"/>
  <c r="I81" i="2"/>
  <c r="F82" i="2"/>
  <c r="I82" i="2"/>
  <c r="F84" i="2"/>
  <c r="I84" i="2"/>
  <c r="F85" i="2"/>
  <c r="I85" i="2"/>
  <c r="F86" i="2"/>
  <c r="I86" i="2"/>
  <c r="F87" i="2"/>
  <c r="I87" i="2"/>
  <c r="F88" i="2"/>
  <c r="I88" i="2"/>
  <c r="F90" i="2"/>
  <c r="I90" i="2"/>
  <c r="F92" i="2"/>
  <c r="I92" i="2"/>
  <c r="F95" i="2"/>
  <c r="I95" i="2"/>
  <c r="F97" i="2"/>
  <c r="F99" i="2"/>
  <c r="I99" i="2"/>
  <c r="F100" i="2"/>
  <c r="I100" i="2"/>
  <c r="F101" i="2"/>
  <c r="I101" i="2"/>
  <c r="F102" i="2"/>
  <c r="I102" i="2"/>
  <c r="F104" i="2"/>
  <c r="I104" i="2"/>
  <c r="F105" i="2"/>
  <c r="I105" i="2"/>
  <c r="F107" i="2"/>
  <c r="I107" i="2"/>
  <c r="F108" i="2"/>
  <c r="I108" i="2"/>
  <c r="F109" i="2"/>
  <c r="I109" i="2"/>
  <c r="F110" i="2"/>
  <c r="I110" i="2"/>
  <c r="F111" i="2"/>
  <c r="I111" i="2"/>
  <c r="F112" i="2"/>
  <c r="I112" i="2"/>
  <c r="F113" i="2"/>
  <c r="I113" i="2"/>
  <c r="F114" i="2"/>
  <c r="I114" i="2"/>
  <c r="F115" i="2"/>
  <c r="I115" i="2"/>
  <c r="F116" i="2"/>
  <c r="I116" i="2"/>
  <c r="F117" i="2"/>
  <c r="I117" i="2"/>
  <c r="F118" i="2"/>
  <c r="I118" i="2"/>
  <c r="F120" i="2"/>
  <c r="I120" i="2"/>
  <c r="F121" i="2"/>
  <c r="I121" i="2"/>
  <c r="F122" i="2"/>
  <c r="I122" i="2"/>
  <c r="F123" i="2"/>
  <c r="I123" i="2"/>
  <c r="F124" i="2"/>
  <c r="I124" i="2"/>
  <c r="F125" i="2"/>
  <c r="I125" i="2"/>
  <c r="F126" i="2"/>
  <c r="I126" i="2"/>
  <c r="F127" i="2"/>
  <c r="I127" i="2"/>
  <c r="F131" i="2"/>
  <c r="I131" i="2"/>
  <c r="F132" i="2"/>
  <c r="I132" i="2"/>
  <c r="F135" i="2"/>
  <c r="I135" i="2"/>
  <c r="F136" i="2"/>
  <c r="I136" i="2"/>
  <c r="F137" i="2"/>
  <c r="I137" i="2"/>
  <c r="F138" i="2"/>
  <c r="I138" i="2"/>
  <c r="F141" i="2"/>
  <c r="I141" i="2"/>
  <c r="F143" i="2"/>
  <c r="I143" i="2"/>
  <c r="F144" i="2"/>
  <c r="I144" i="2"/>
  <c r="F145" i="2"/>
  <c r="I145" i="2"/>
  <c r="F146" i="2"/>
  <c r="I146" i="2"/>
  <c r="F149" i="2"/>
  <c r="I149" i="2"/>
  <c r="F150" i="2"/>
  <c r="I150" i="2"/>
  <c r="F151" i="2"/>
  <c r="I151" i="2"/>
  <c r="F152" i="2"/>
  <c r="I152" i="2"/>
  <c r="F153" i="2"/>
  <c r="I153" i="2"/>
  <c r="F154" i="2"/>
  <c r="F157" i="2"/>
  <c r="I157" i="2"/>
  <c r="F158" i="2"/>
  <c r="I158" i="2"/>
  <c r="F159" i="2"/>
  <c r="I159" i="2"/>
  <c r="F160" i="2"/>
  <c r="I160" i="2"/>
  <c r="F161" i="2"/>
  <c r="I161" i="2"/>
  <c r="F162" i="2"/>
  <c r="I162" i="2"/>
  <c r="F164" i="2"/>
  <c r="I164" i="2"/>
  <c r="F165" i="2"/>
  <c r="I165" i="2"/>
  <c r="F166" i="2"/>
  <c r="I166" i="2"/>
  <c r="F167" i="2"/>
  <c r="I167" i="2"/>
  <c r="F168" i="2"/>
  <c r="I168" i="2"/>
  <c r="F169" i="2"/>
  <c r="I169" i="2"/>
  <c r="F171" i="2"/>
  <c r="I171" i="2"/>
  <c r="F172" i="2"/>
  <c r="I172" i="2"/>
  <c r="F173" i="2"/>
  <c r="I173" i="2"/>
  <c r="F175" i="2"/>
  <c r="I175" i="2"/>
  <c r="F176" i="2"/>
  <c r="I176" i="2"/>
  <c r="F177" i="2"/>
  <c r="I177" i="2"/>
  <c r="F178" i="2"/>
  <c r="F179" i="2"/>
  <c r="I179" i="2"/>
  <c r="F180" i="2"/>
  <c r="I180" i="2"/>
  <c r="F182" i="2"/>
  <c r="I182" i="2"/>
  <c r="F183" i="2"/>
  <c r="I183" i="2"/>
  <c r="F184" i="2"/>
  <c r="I184" i="2"/>
  <c r="F185" i="2"/>
  <c r="I185" i="2"/>
  <c r="F186" i="2"/>
  <c r="I186" i="2"/>
  <c r="F188" i="2"/>
  <c r="I188" i="2"/>
  <c r="F189" i="2"/>
  <c r="I189" i="2"/>
  <c r="F191" i="2"/>
  <c r="I191" i="2"/>
  <c r="F194" i="2"/>
  <c r="I194" i="2"/>
  <c r="F195" i="2"/>
  <c r="I195" i="2"/>
  <c r="F196" i="2"/>
  <c r="I196" i="2"/>
  <c r="F197" i="2"/>
  <c r="I197" i="2"/>
  <c r="F198" i="2"/>
  <c r="I198" i="2"/>
  <c r="F199" i="2"/>
  <c r="I199" i="2"/>
  <c r="F200" i="2"/>
  <c r="I200" i="2"/>
  <c r="F201" i="2"/>
  <c r="I201" i="2"/>
  <c r="F202" i="2"/>
  <c r="F204" i="2"/>
  <c r="I204" i="2"/>
  <c r="F205" i="2"/>
  <c r="I205" i="2"/>
  <c r="F206" i="2"/>
  <c r="I206" i="2"/>
  <c r="F208" i="2"/>
  <c r="I208" i="2"/>
  <c r="F210" i="2"/>
  <c r="I210" i="2"/>
  <c r="F211" i="2"/>
  <c r="I211" i="2"/>
  <c r="F212" i="2"/>
  <c r="I212" i="2"/>
  <c r="F213" i="2"/>
  <c r="I213" i="2"/>
  <c r="F214" i="2"/>
  <c r="I214" i="2"/>
  <c r="F215" i="2"/>
  <c r="I215" i="2"/>
  <c r="F219" i="2"/>
  <c r="I219" i="2"/>
  <c r="F220" i="2"/>
  <c r="I220" i="2"/>
  <c r="F221" i="2"/>
  <c r="I221" i="2"/>
  <c r="F222" i="2"/>
  <c r="I222" i="2"/>
  <c r="F223" i="2"/>
  <c r="I223" i="2"/>
  <c r="F224" i="2"/>
  <c r="I224" i="2"/>
  <c r="F226" i="2"/>
  <c r="I226" i="2"/>
  <c r="F227" i="2"/>
  <c r="I227" i="2"/>
  <c r="F228" i="2"/>
  <c r="I228" i="2"/>
  <c r="F229" i="2"/>
  <c r="I229" i="2"/>
  <c r="F230" i="2"/>
  <c r="I230" i="2"/>
  <c r="F231" i="2"/>
  <c r="I231" i="2"/>
  <c r="F233" i="2"/>
  <c r="I233" i="2"/>
  <c r="F234" i="2"/>
  <c r="I234" i="2"/>
  <c r="F235" i="2"/>
  <c r="I235" i="2"/>
  <c r="F236" i="2"/>
  <c r="I236" i="2"/>
  <c r="F239" i="2"/>
  <c r="I239" i="2"/>
  <c r="F240" i="2"/>
  <c r="I240" i="2"/>
  <c r="F241" i="2"/>
  <c r="I241" i="2"/>
  <c r="F242" i="2"/>
  <c r="I242" i="2"/>
  <c r="F243" i="2"/>
  <c r="I243" i="2"/>
  <c r="F244" i="2"/>
  <c r="I244" i="2"/>
  <c r="F245" i="2"/>
  <c r="I245" i="2"/>
  <c r="F246" i="2"/>
  <c r="I246" i="2"/>
  <c r="F247" i="2"/>
  <c r="I247" i="2"/>
  <c r="F249" i="2"/>
  <c r="I249" i="2"/>
  <c r="F250" i="2"/>
  <c r="I250" i="2"/>
  <c r="F251" i="2"/>
  <c r="I251" i="2"/>
  <c r="F252" i="2"/>
  <c r="I252" i="2"/>
  <c r="F254" i="2"/>
  <c r="I254" i="2"/>
  <c r="F255" i="2"/>
  <c r="I255" i="2"/>
  <c r="F256" i="2"/>
  <c r="I256" i="2"/>
  <c r="F260" i="2"/>
  <c r="I260" i="2"/>
  <c r="F261" i="2"/>
  <c r="I261" i="2"/>
  <c r="F263" i="2"/>
  <c r="I263" i="2"/>
  <c r="F264" i="2"/>
  <c r="I264" i="2"/>
  <c r="F266" i="2"/>
  <c r="I266" i="2"/>
  <c r="F267" i="2"/>
  <c r="I267" i="2"/>
  <c r="F268" i="2"/>
  <c r="I268" i="2"/>
  <c r="F269" i="2"/>
  <c r="I269" i="2"/>
  <c r="F4" i="2"/>
  <c r="I4" i="2"/>
  <c r="F270" i="2"/>
  <c r="I270" i="2"/>
  <c r="F271" i="2"/>
  <c r="I271" i="2"/>
  <c r="F272" i="2"/>
  <c r="I272" i="2"/>
  <c r="F274" i="2"/>
  <c r="I274" i="2"/>
  <c r="F276" i="2"/>
  <c r="I276" i="2"/>
  <c r="F278" i="2"/>
  <c r="I278" i="2"/>
  <c r="F279" i="2"/>
  <c r="I279" i="2"/>
  <c r="F281" i="2"/>
  <c r="I281" i="2"/>
  <c r="F282" i="2"/>
  <c r="I282" i="2"/>
  <c r="F283" i="2"/>
  <c r="I283" i="2"/>
  <c r="F285" i="2"/>
  <c r="I285" i="2"/>
  <c r="F286" i="2"/>
  <c r="I286" i="2"/>
  <c r="F287" i="2"/>
  <c r="I287" i="2"/>
  <c r="F288" i="2"/>
  <c r="I288" i="2"/>
  <c r="F289" i="2"/>
  <c r="I289" i="2"/>
  <c r="F290" i="2"/>
  <c r="I290" i="2"/>
  <c r="F292" i="2"/>
  <c r="I292" i="2"/>
  <c r="F293" i="2"/>
  <c r="I293" i="2"/>
  <c r="F295" i="2"/>
  <c r="I295" i="2"/>
  <c r="F298" i="2"/>
  <c r="I298" i="2"/>
  <c r="F299" i="2"/>
  <c r="I299" i="2"/>
  <c r="F300" i="2"/>
  <c r="I300" i="2"/>
  <c r="F301" i="2"/>
  <c r="I301" i="2"/>
  <c r="F5" i="2"/>
  <c r="I5" i="2"/>
  <c r="F302" i="2"/>
  <c r="I302" i="2"/>
  <c r="F303" i="2"/>
  <c r="I303" i="2"/>
  <c r="F304" i="2"/>
  <c r="I304" i="2"/>
  <c r="F14" i="2"/>
  <c r="I14" i="2"/>
  <c r="F15" i="2"/>
  <c r="I15" i="2"/>
  <c r="F16" i="2"/>
  <c r="I16" i="2"/>
  <c r="F17" i="2"/>
  <c r="I17" i="2"/>
  <c r="F18" i="2"/>
  <c r="I18" i="2"/>
  <c r="F19" i="2"/>
  <c r="I19" i="2"/>
  <c r="F20" i="2"/>
  <c r="I20" i="2"/>
  <c r="F21" i="2"/>
  <c r="I21" i="2"/>
  <c r="F24" i="2"/>
  <c r="I24" i="2"/>
  <c r="F26" i="2"/>
  <c r="I26" i="2"/>
  <c r="F27" i="2"/>
  <c r="I27" i="2"/>
  <c r="F28" i="2"/>
  <c r="I28" i="2"/>
  <c r="F29" i="2"/>
  <c r="I29" i="2"/>
  <c r="F30" i="2"/>
  <c r="I30" i="2"/>
  <c r="F31" i="2"/>
  <c r="I31" i="2"/>
  <c r="F32" i="2"/>
  <c r="I32" i="2"/>
  <c r="F33" i="2"/>
  <c r="I33" i="2"/>
  <c r="F35" i="2"/>
  <c r="I35" i="2"/>
  <c r="F36" i="2"/>
  <c r="I36" i="2"/>
  <c r="F37" i="2"/>
  <c r="I37" i="2"/>
  <c r="F39" i="2"/>
  <c r="I39" i="2"/>
  <c r="F40" i="2"/>
  <c r="I40" i="2"/>
  <c r="F41" i="2"/>
  <c r="I41" i="2"/>
  <c r="F42" i="2"/>
  <c r="I42" i="2"/>
  <c r="F43" i="2"/>
  <c r="I43" i="2"/>
  <c r="F216" i="2"/>
  <c r="I216" i="2"/>
  <c r="F46" i="2"/>
  <c r="F47" i="2"/>
  <c r="I47" i="2"/>
  <c r="F48" i="2"/>
  <c r="I48" i="2"/>
  <c r="F11" i="2"/>
  <c r="I7" i="2" l="1"/>
  <c r="K24" i="4" s="1"/>
  <c r="G308" i="2"/>
  <c r="I32" i="4" s="1"/>
  <c r="G306" i="2"/>
  <c r="I30" i="4" s="1"/>
  <c r="G307" i="2"/>
  <c r="H4" i="2"/>
  <c r="F306" i="2"/>
  <c r="F307" i="2"/>
  <c r="F308" i="2"/>
  <c r="F305" i="2"/>
  <c r="G305" i="2"/>
  <c r="I17" i="4" s="1"/>
  <c r="I9" i="4" l="1"/>
  <c r="I31" i="4"/>
  <c r="I321" i="2"/>
  <c r="J321" i="2" s="1"/>
  <c r="I323" i="2"/>
  <c r="J323" i="2" s="1"/>
  <c r="I324" i="2"/>
  <c r="J324" i="2" s="1"/>
  <c r="I325" i="2"/>
  <c r="J325" i="2" s="1"/>
  <c r="I327" i="2"/>
  <c r="J327" i="2" s="1"/>
  <c r="I329" i="2"/>
  <c r="J329" i="2" s="1"/>
  <c r="I320" i="2"/>
  <c r="J320" i="2" s="1"/>
  <c r="I311" i="2"/>
  <c r="I313" i="2"/>
  <c r="J313" i="2" s="1"/>
  <c r="I314" i="2"/>
  <c r="J314" i="2" s="1"/>
  <c r="I310" i="2"/>
  <c r="J310" i="2" s="1"/>
  <c r="J24" i="2"/>
  <c r="J26" i="2"/>
  <c r="J27" i="2"/>
  <c r="J28" i="2"/>
  <c r="J29" i="2"/>
  <c r="J30" i="2"/>
  <c r="J31" i="2"/>
  <c r="J32" i="2"/>
  <c r="J33" i="2"/>
  <c r="J35" i="2"/>
  <c r="J36" i="2"/>
  <c r="J37" i="2"/>
  <c r="J39" i="2"/>
  <c r="J40" i="2"/>
  <c r="J41" i="2"/>
  <c r="J42" i="2"/>
  <c r="J43" i="2"/>
  <c r="J44" i="2"/>
  <c r="J46" i="2"/>
  <c r="J47" i="2"/>
  <c r="J48" i="2"/>
  <c r="J49" i="2"/>
  <c r="J50" i="2"/>
  <c r="J51" i="2"/>
  <c r="J52" i="2"/>
  <c r="J53" i="2"/>
  <c r="J54" i="2"/>
  <c r="J57" i="2"/>
  <c r="J59" i="2"/>
  <c r="J60" i="2"/>
  <c r="J61" i="2"/>
  <c r="J62" i="2"/>
  <c r="J63" i="2"/>
  <c r="J64" i="2"/>
  <c r="J66" i="2"/>
  <c r="J67" i="2"/>
  <c r="J70" i="2"/>
  <c r="J72" i="2"/>
  <c r="J73" i="2"/>
  <c r="J75" i="2"/>
  <c r="J76" i="2"/>
  <c r="J78" i="2"/>
  <c r="J79" i="2"/>
  <c r="J80" i="2"/>
  <c r="J81" i="2"/>
  <c r="J82" i="2"/>
  <c r="J84" i="2"/>
  <c r="J85" i="2"/>
  <c r="J86" i="2"/>
  <c r="J87" i="2"/>
  <c r="J88" i="2"/>
  <c r="J90" i="2"/>
  <c r="J92" i="2"/>
  <c r="J95" i="2"/>
  <c r="J97" i="2"/>
  <c r="J99" i="2"/>
  <c r="J100" i="2"/>
  <c r="J101" i="2"/>
  <c r="J102" i="2"/>
  <c r="J104" i="2"/>
  <c r="J105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20" i="2"/>
  <c r="J121" i="2"/>
  <c r="J122" i="2"/>
  <c r="J123" i="2"/>
  <c r="J124" i="2"/>
  <c r="J125" i="2"/>
  <c r="J126" i="2"/>
  <c r="J127" i="2"/>
  <c r="J131" i="2"/>
  <c r="J132" i="2"/>
  <c r="J135" i="2"/>
  <c r="J136" i="2"/>
  <c r="J137" i="2"/>
  <c r="J138" i="2"/>
  <c r="J141" i="2"/>
  <c r="J143" i="2"/>
  <c r="J144" i="2"/>
  <c r="J145" i="2"/>
  <c r="J146" i="2"/>
  <c r="J149" i="2"/>
  <c r="J150" i="2"/>
  <c r="J151" i="2"/>
  <c r="J152" i="2"/>
  <c r="J153" i="2"/>
  <c r="J154" i="2"/>
  <c r="J157" i="2"/>
  <c r="J158" i="2"/>
  <c r="J159" i="2"/>
  <c r="J160" i="2"/>
  <c r="J161" i="2"/>
  <c r="J162" i="2"/>
  <c r="J164" i="2"/>
  <c r="J165" i="2"/>
  <c r="J166" i="2"/>
  <c r="J167" i="2"/>
  <c r="J168" i="2"/>
  <c r="J169" i="2"/>
  <c r="J171" i="2"/>
  <c r="J172" i="2"/>
  <c r="J173" i="2"/>
  <c r="J175" i="2"/>
  <c r="J176" i="2"/>
  <c r="J177" i="2"/>
  <c r="J178" i="2"/>
  <c r="J179" i="2"/>
  <c r="J180" i="2"/>
  <c r="J182" i="2"/>
  <c r="J183" i="2"/>
  <c r="J184" i="2"/>
  <c r="J185" i="2"/>
  <c r="J186" i="2"/>
  <c r="J188" i="2"/>
  <c r="J189" i="2"/>
  <c r="J191" i="2"/>
  <c r="J194" i="2"/>
  <c r="J195" i="2"/>
  <c r="J196" i="2"/>
  <c r="J197" i="2"/>
  <c r="J198" i="2"/>
  <c r="J199" i="2"/>
  <c r="J200" i="2"/>
  <c r="J201" i="2"/>
  <c r="J202" i="2"/>
  <c r="J204" i="2"/>
  <c r="J205" i="2"/>
  <c r="J206" i="2"/>
  <c r="J208" i="2"/>
  <c r="J210" i="2"/>
  <c r="J211" i="2"/>
  <c r="J212" i="2"/>
  <c r="J213" i="2"/>
  <c r="J214" i="2"/>
  <c r="J215" i="2"/>
  <c r="J216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3" i="2"/>
  <c r="J234" i="2"/>
  <c r="J235" i="2"/>
  <c r="J236" i="2"/>
  <c r="J239" i="2"/>
  <c r="J240" i="2"/>
  <c r="J241" i="2"/>
  <c r="J242" i="2"/>
  <c r="J243" i="2"/>
  <c r="J244" i="2"/>
  <c r="J245" i="2"/>
  <c r="J246" i="2"/>
  <c r="J247" i="2"/>
  <c r="J249" i="2"/>
  <c r="J250" i="2"/>
  <c r="J251" i="2"/>
  <c r="J252" i="2"/>
  <c r="J254" i="2"/>
  <c r="J255" i="2"/>
  <c r="J256" i="2"/>
  <c r="J260" i="2"/>
  <c r="J261" i="2"/>
  <c r="J263" i="2"/>
  <c r="J264" i="2"/>
  <c r="J266" i="2"/>
  <c r="J267" i="2"/>
  <c r="J268" i="2"/>
  <c r="J269" i="2"/>
  <c r="J270" i="2"/>
  <c r="J271" i="2"/>
  <c r="J272" i="2"/>
  <c r="J274" i="2"/>
  <c r="J276" i="2"/>
  <c r="J278" i="2"/>
  <c r="J279" i="2"/>
  <c r="J281" i="2"/>
  <c r="J282" i="2"/>
  <c r="J283" i="2"/>
  <c r="J285" i="2"/>
  <c r="J286" i="2"/>
  <c r="J287" i="2"/>
  <c r="J288" i="2"/>
  <c r="J289" i="2"/>
  <c r="J290" i="2"/>
  <c r="J292" i="2"/>
  <c r="J293" i="2"/>
  <c r="J295" i="2"/>
  <c r="J298" i="2"/>
  <c r="J299" i="2"/>
  <c r="J300" i="2"/>
  <c r="J301" i="2"/>
  <c r="J302" i="2"/>
  <c r="J303" i="2"/>
  <c r="J304" i="2"/>
  <c r="J15" i="2"/>
  <c r="J16" i="2"/>
  <c r="J17" i="2"/>
  <c r="J18" i="2"/>
  <c r="J19" i="2"/>
  <c r="J20" i="2"/>
  <c r="J21" i="2"/>
  <c r="J14" i="2"/>
  <c r="I11" i="2"/>
  <c r="J5" i="2"/>
  <c r="H11" i="2"/>
  <c r="I9" i="2" l="1"/>
  <c r="K26" i="4" s="1"/>
  <c r="I318" i="2"/>
  <c r="K38" i="4" s="1"/>
  <c r="I316" i="2"/>
  <c r="K36" i="4" s="1"/>
  <c r="J4" i="2"/>
  <c r="I306" i="2"/>
  <c r="K30" i="4" s="1"/>
  <c r="J331" i="2"/>
  <c r="L42" i="4" s="1"/>
  <c r="J311" i="2"/>
  <c r="I307" i="2"/>
  <c r="I8" i="2"/>
  <c r="I308" i="2"/>
  <c r="K32" i="4" s="1"/>
  <c r="I317" i="2"/>
  <c r="L341" i="2"/>
  <c r="N50" i="4" s="1"/>
  <c r="M341" i="2"/>
  <c r="O50" i="4" s="1"/>
  <c r="N341" i="2"/>
  <c r="P50" i="4" s="1"/>
  <c r="K341" i="2"/>
  <c r="M50" i="4" s="1"/>
  <c r="L340" i="2"/>
  <c r="M340" i="2"/>
  <c r="N340" i="2"/>
  <c r="K340" i="2"/>
  <c r="L339" i="2"/>
  <c r="N48" i="4" s="1"/>
  <c r="M339" i="2"/>
  <c r="O48" i="4" s="1"/>
  <c r="N339" i="2"/>
  <c r="P48" i="4" s="1"/>
  <c r="K339" i="2"/>
  <c r="M48" i="4" s="1"/>
  <c r="L338" i="2"/>
  <c r="N20" i="4" s="1"/>
  <c r="M338" i="2"/>
  <c r="O20" i="4" s="1"/>
  <c r="N338" i="2"/>
  <c r="P20" i="4" s="1"/>
  <c r="K338" i="2"/>
  <c r="M20" i="4" s="1"/>
  <c r="L333" i="2"/>
  <c r="N44" i="4" s="1"/>
  <c r="M333" i="2"/>
  <c r="O44" i="4" s="1"/>
  <c r="N333" i="2"/>
  <c r="P44" i="4" s="1"/>
  <c r="K333" i="2"/>
  <c r="M44" i="4" s="1"/>
  <c r="L332" i="2"/>
  <c r="M332" i="2"/>
  <c r="N332" i="2"/>
  <c r="K332" i="2"/>
  <c r="L331" i="2"/>
  <c r="N42" i="4" s="1"/>
  <c r="M331" i="2"/>
  <c r="O42" i="4" s="1"/>
  <c r="N331" i="2"/>
  <c r="P42" i="4" s="1"/>
  <c r="K331" i="2"/>
  <c r="M42" i="4" s="1"/>
  <c r="L330" i="2"/>
  <c r="N19" i="4" s="1"/>
  <c r="M330" i="2"/>
  <c r="O19" i="4" s="1"/>
  <c r="N330" i="2"/>
  <c r="P19" i="4" s="1"/>
  <c r="K330" i="2"/>
  <c r="M19" i="4" s="1"/>
  <c r="L318" i="2"/>
  <c r="N38" i="4" s="1"/>
  <c r="K317" i="2"/>
  <c r="L316" i="2"/>
  <c r="N36" i="4" s="1"/>
  <c r="M316" i="2"/>
  <c r="O36" i="4" s="1"/>
  <c r="N316" i="2"/>
  <c r="P36" i="4" s="1"/>
  <c r="K316" i="2"/>
  <c r="M36" i="4" s="1"/>
  <c r="M315" i="2"/>
  <c r="O18" i="4" s="1"/>
  <c r="L315" i="2"/>
  <c r="N18" i="4" s="1"/>
  <c r="K315" i="2"/>
  <c r="M18" i="4" s="1"/>
  <c r="L308" i="2"/>
  <c r="N32" i="4" s="1"/>
  <c r="M308" i="2"/>
  <c r="O32" i="4" s="1"/>
  <c r="N308" i="2"/>
  <c r="P32" i="4" s="1"/>
  <c r="K308" i="2"/>
  <c r="M32" i="4" s="1"/>
  <c r="L307" i="2"/>
  <c r="M307" i="2"/>
  <c r="N307" i="2"/>
  <c r="K307" i="2"/>
  <c r="M306" i="2"/>
  <c r="O30" i="4" s="1"/>
  <c r="N306" i="2"/>
  <c r="P30" i="4" s="1"/>
  <c r="L306" i="2"/>
  <c r="N30" i="4" s="1"/>
  <c r="K306" i="2"/>
  <c r="M30" i="4" s="1"/>
  <c r="K305" i="2"/>
  <c r="L305" i="2"/>
  <c r="N17" i="4" s="1"/>
  <c r="L9" i="2"/>
  <c r="N26" i="4" s="1"/>
  <c r="M9" i="2"/>
  <c r="O26" i="4" s="1"/>
  <c r="N9" i="2"/>
  <c r="P26" i="4" s="1"/>
  <c r="K9" i="2"/>
  <c r="M26" i="4" s="1"/>
  <c r="L8" i="2"/>
  <c r="M8" i="2"/>
  <c r="N8" i="2"/>
  <c r="K8" i="2"/>
  <c r="L7" i="2"/>
  <c r="N24" i="4" s="1"/>
  <c r="M7" i="2"/>
  <c r="O24" i="4" s="1"/>
  <c r="N7" i="2"/>
  <c r="P24" i="4" s="1"/>
  <c r="K7" i="2"/>
  <c r="M24" i="4" s="1"/>
  <c r="L6" i="2"/>
  <c r="N16" i="4" s="1"/>
  <c r="M6" i="2"/>
  <c r="O16" i="4" s="1"/>
  <c r="N6" i="2"/>
  <c r="P16" i="4" s="1"/>
  <c r="K6" i="2"/>
  <c r="M16" i="4" s="1"/>
  <c r="H249" i="2"/>
  <c r="H233" i="2"/>
  <c r="C16" i="4"/>
  <c r="O25" i="4" l="1"/>
  <c r="O8" i="4"/>
  <c r="M37" i="4"/>
  <c r="M10" i="4"/>
  <c r="M31" i="4"/>
  <c r="M9" i="4"/>
  <c r="K31" i="4"/>
  <c r="K9" i="4"/>
  <c r="P31" i="4"/>
  <c r="P9" i="4"/>
  <c r="M43" i="4"/>
  <c r="M11" i="4"/>
  <c r="M49" i="4"/>
  <c r="M12" i="4"/>
  <c r="K37" i="4"/>
  <c r="K10" i="4"/>
  <c r="N43" i="4"/>
  <c r="N11" i="4"/>
  <c r="N49" i="4"/>
  <c r="N12" i="4"/>
  <c r="N25" i="4"/>
  <c r="N8" i="4"/>
  <c r="M25" i="4"/>
  <c r="M8" i="4"/>
  <c r="O31" i="4"/>
  <c r="O9" i="4"/>
  <c r="P43" i="4"/>
  <c r="P11" i="4"/>
  <c r="P49" i="4"/>
  <c r="P12" i="4"/>
  <c r="P25" i="4"/>
  <c r="P8" i="4"/>
  <c r="I305" i="2"/>
  <c r="K17" i="4" s="1"/>
  <c r="M17" i="4"/>
  <c r="N31" i="4"/>
  <c r="N9" i="4"/>
  <c r="O43" i="4"/>
  <c r="O11" i="4"/>
  <c r="O49" i="4"/>
  <c r="O12" i="4"/>
  <c r="K25" i="4"/>
  <c r="K8" i="4"/>
  <c r="J306" i="2"/>
  <c r="L30" i="4" s="1"/>
  <c r="J316" i="2"/>
  <c r="L36" i="4" s="1"/>
  <c r="J307" i="2"/>
  <c r="J317" i="2"/>
  <c r="J308" i="2"/>
  <c r="L32" i="4" s="1"/>
  <c r="K343" i="2"/>
  <c r="L343" i="2"/>
  <c r="K318" i="2"/>
  <c r="L37" i="4" l="1"/>
  <c r="L10" i="4"/>
  <c r="L31" i="4"/>
  <c r="L9" i="4"/>
  <c r="J318" i="2"/>
  <c r="L38" i="4" s="1"/>
  <c r="M38" i="4"/>
  <c r="E305" i="2"/>
  <c r="M305" i="2" l="1"/>
  <c r="O17" i="4" s="1"/>
  <c r="N305" i="2"/>
  <c r="P17" i="4" s="1"/>
  <c r="C17" i="4" s="1"/>
  <c r="N315" i="2"/>
  <c r="P18" i="4" s="1"/>
  <c r="L317" i="2"/>
  <c r="M317" i="2"/>
  <c r="N317" i="2"/>
  <c r="M318" i="2"/>
  <c r="O38" i="4" s="1"/>
  <c r="N318" i="2"/>
  <c r="P38" i="4" s="1"/>
  <c r="O37" i="4" l="1"/>
  <c r="O10" i="4"/>
  <c r="N37" i="4"/>
  <c r="N10" i="4"/>
  <c r="P37" i="4"/>
  <c r="P10" i="4"/>
  <c r="M343" i="2"/>
  <c r="N343" i="2"/>
  <c r="G57" i="4"/>
  <c r="G58" i="4"/>
  <c r="G56" i="4"/>
  <c r="G54" i="4"/>
  <c r="G55" i="4"/>
  <c r="C66" i="4"/>
  <c r="D66" i="4"/>
  <c r="E66" i="4"/>
  <c r="F66" i="4"/>
  <c r="G66" i="4"/>
  <c r="G59" i="4" s="1"/>
  <c r="C72" i="4"/>
  <c r="D72" i="4"/>
  <c r="E72" i="4"/>
  <c r="F72" i="4"/>
  <c r="G72" i="4"/>
  <c r="C57" i="4"/>
  <c r="D57" i="4"/>
  <c r="E57" i="4"/>
  <c r="F57" i="4"/>
  <c r="C58" i="4"/>
  <c r="D58" i="4"/>
  <c r="E58" i="4"/>
  <c r="F58" i="4"/>
  <c r="C54" i="4"/>
  <c r="D54" i="4"/>
  <c r="E54" i="4"/>
  <c r="C55" i="4"/>
  <c r="D55" i="4"/>
  <c r="E55" i="4"/>
  <c r="C56" i="4"/>
  <c r="D56" i="4"/>
  <c r="E56" i="4"/>
  <c r="F54" i="4"/>
  <c r="F55" i="4"/>
  <c r="F56" i="4"/>
  <c r="F59" i="4" l="1"/>
  <c r="C59" i="4"/>
  <c r="D59" i="4"/>
  <c r="E59" i="4"/>
  <c r="J337" i="2" l="1"/>
  <c r="H337" i="2"/>
  <c r="J336" i="2"/>
  <c r="H336" i="2"/>
  <c r="I335" i="2"/>
  <c r="H335" i="2"/>
  <c r="H329" i="2"/>
  <c r="H327" i="2"/>
  <c r="H325" i="2"/>
  <c r="H324" i="2"/>
  <c r="H323" i="2"/>
  <c r="H321" i="2"/>
  <c r="H320" i="2"/>
  <c r="H314" i="2"/>
  <c r="H313" i="2"/>
  <c r="H311" i="2"/>
  <c r="H310" i="2"/>
  <c r="H14" i="2"/>
  <c r="H15" i="2"/>
  <c r="H16" i="2"/>
  <c r="H17" i="2"/>
  <c r="H18" i="2"/>
  <c r="H19" i="2"/>
  <c r="H20" i="2"/>
  <c r="H21" i="2"/>
  <c r="H24" i="2"/>
  <c r="H26" i="2"/>
  <c r="H27" i="2"/>
  <c r="H28" i="2"/>
  <c r="H29" i="2"/>
  <c r="H30" i="2"/>
  <c r="H31" i="2"/>
  <c r="H32" i="2"/>
  <c r="H33" i="2"/>
  <c r="H35" i="2"/>
  <c r="H36" i="2"/>
  <c r="H37" i="2"/>
  <c r="H39" i="2"/>
  <c r="H40" i="2"/>
  <c r="H41" i="2"/>
  <c r="H42" i="2"/>
  <c r="H43" i="2"/>
  <c r="H44" i="2"/>
  <c r="H46" i="2"/>
  <c r="H47" i="2"/>
  <c r="H48" i="2"/>
  <c r="H49" i="2"/>
  <c r="H50" i="2"/>
  <c r="H51" i="2"/>
  <c r="H52" i="2"/>
  <c r="H53" i="2"/>
  <c r="H54" i="2"/>
  <c r="H57" i="2"/>
  <c r="H59" i="2"/>
  <c r="H60" i="2"/>
  <c r="H61" i="2"/>
  <c r="H62" i="2"/>
  <c r="H63" i="2"/>
  <c r="H64" i="2"/>
  <c r="H66" i="2"/>
  <c r="H67" i="2"/>
  <c r="H70" i="2"/>
  <c r="H72" i="2"/>
  <c r="H73" i="2"/>
  <c r="H75" i="2"/>
  <c r="H76" i="2"/>
  <c r="H78" i="2"/>
  <c r="H79" i="2"/>
  <c r="H80" i="2"/>
  <c r="H81" i="2"/>
  <c r="H82" i="2"/>
  <c r="H84" i="2"/>
  <c r="H85" i="2"/>
  <c r="H86" i="2"/>
  <c r="H87" i="2"/>
  <c r="H88" i="2"/>
  <c r="H90" i="2"/>
  <c r="H92" i="2"/>
  <c r="H95" i="2"/>
  <c r="H97" i="2"/>
  <c r="H99" i="2"/>
  <c r="H100" i="2"/>
  <c r="H101" i="2"/>
  <c r="H102" i="2"/>
  <c r="H104" i="2"/>
  <c r="H105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20" i="2"/>
  <c r="H121" i="2"/>
  <c r="H122" i="2"/>
  <c r="H123" i="2"/>
  <c r="H124" i="2"/>
  <c r="H125" i="2"/>
  <c r="H126" i="2"/>
  <c r="H127" i="2"/>
  <c r="H131" i="2"/>
  <c r="H132" i="2"/>
  <c r="H135" i="2"/>
  <c r="H136" i="2"/>
  <c r="H137" i="2"/>
  <c r="H138" i="2"/>
  <c r="H141" i="2"/>
  <c r="H143" i="2"/>
  <c r="H144" i="2"/>
  <c r="H145" i="2"/>
  <c r="H146" i="2"/>
  <c r="H149" i="2"/>
  <c r="H150" i="2"/>
  <c r="H151" i="2"/>
  <c r="H152" i="2"/>
  <c r="H153" i="2"/>
  <c r="H154" i="2"/>
  <c r="H157" i="2"/>
  <c r="H158" i="2"/>
  <c r="H159" i="2"/>
  <c r="H160" i="2"/>
  <c r="H161" i="2"/>
  <c r="H162" i="2"/>
  <c r="H164" i="2"/>
  <c r="H165" i="2"/>
  <c r="H166" i="2"/>
  <c r="H167" i="2"/>
  <c r="H168" i="2"/>
  <c r="H169" i="2"/>
  <c r="H171" i="2"/>
  <c r="H172" i="2"/>
  <c r="H173" i="2"/>
  <c r="H175" i="2"/>
  <c r="H176" i="2"/>
  <c r="H177" i="2"/>
  <c r="H178" i="2"/>
  <c r="H179" i="2"/>
  <c r="H180" i="2"/>
  <c r="H182" i="2"/>
  <c r="H183" i="2"/>
  <c r="H184" i="2"/>
  <c r="H185" i="2"/>
  <c r="H186" i="2"/>
  <c r="H188" i="2"/>
  <c r="H189" i="2"/>
  <c r="H191" i="2"/>
  <c r="H194" i="2"/>
  <c r="H195" i="2"/>
  <c r="H196" i="2"/>
  <c r="H197" i="2"/>
  <c r="H198" i="2"/>
  <c r="H199" i="2"/>
  <c r="H200" i="2"/>
  <c r="H201" i="2"/>
  <c r="H202" i="2"/>
  <c r="H204" i="2"/>
  <c r="H205" i="2"/>
  <c r="H206" i="2"/>
  <c r="H208" i="2"/>
  <c r="H210" i="2"/>
  <c r="H211" i="2"/>
  <c r="H212" i="2"/>
  <c r="H213" i="2"/>
  <c r="H214" i="2"/>
  <c r="H215" i="2"/>
  <c r="H216" i="2"/>
  <c r="H219" i="2"/>
  <c r="H220" i="2"/>
  <c r="H221" i="2"/>
  <c r="H222" i="2"/>
  <c r="H223" i="2"/>
  <c r="H224" i="2"/>
  <c r="H226" i="2"/>
  <c r="H227" i="2"/>
  <c r="H228" i="2"/>
  <c r="H229" i="2"/>
  <c r="H230" i="2"/>
  <c r="H231" i="2"/>
  <c r="H234" i="2"/>
  <c r="H235" i="2"/>
  <c r="H236" i="2"/>
  <c r="H239" i="2"/>
  <c r="H240" i="2"/>
  <c r="H241" i="2"/>
  <c r="H242" i="2"/>
  <c r="H243" i="2"/>
  <c r="H244" i="2"/>
  <c r="H245" i="2"/>
  <c r="H246" i="2"/>
  <c r="H247" i="2"/>
  <c r="H250" i="2"/>
  <c r="H251" i="2"/>
  <c r="H252" i="2"/>
  <c r="H254" i="2"/>
  <c r="H255" i="2"/>
  <c r="H256" i="2"/>
  <c r="H260" i="2"/>
  <c r="H261" i="2"/>
  <c r="H263" i="2"/>
  <c r="H264" i="2"/>
  <c r="H266" i="2"/>
  <c r="H267" i="2"/>
  <c r="H268" i="2"/>
  <c r="H269" i="2"/>
  <c r="H270" i="2"/>
  <c r="H271" i="2"/>
  <c r="H272" i="2"/>
  <c r="H274" i="2"/>
  <c r="H276" i="2"/>
  <c r="H278" i="2"/>
  <c r="H279" i="2"/>
  <c r="H281" i="2"/>
  <c r="H282" i="2"/>
  <c r="H283" i="2"/>
  <c r="H285" i="2"/>
  <c r="H286" i="2"/>
  <c r="H287" i="2"/>
  <c r="H288" i="2"/>
  <c r="H289" i="2"/>
  <c r="H290" i="2"/>
  <c r="H292" i="2"/>
  <c r="H293" i="2"/>
  <c r="H295" i="2"/>
  <c r="H298" i="2"/>
  <c r="H299" i="2"/>
  <c r="H300" i="2"/>
  <c r="H301" i="2"/>
  <c r="H302" i="2"/>
  <c r="H303" i="2"/>
  <c r="H304" i="2"/>
  <c r="J11" i="2"/>
  <c r="H5" i="2"/>
  <c r="J335" i="2" l="1"/>
  <c r="J341" i="2" s="1"/>
  <c r="L50" i="4" s="1"/>
  <c r="I339" i="2"/>
  <c r="K48" i="4" s="1"/>
  <c r="H306" i="2"/>
  <c r="J30" i="4" s="1"/>
  <c r="F50" i="4"/>
  <c r="E50" i="4"/>
  <c r="D50" i="4"/>
  <c r="C50" i="4"/>
  <c r="F49" i="4"/>
  <c r="E49" i="4"/>
  <c r="D49" i="4"/>
  <c r="C49" i="4"/>
  <c r="F48" i="4"/>
  <c r="E48" i="4"/>
  <c r="D48" i="4"/>
  <c r="C48" i="4"/>
  <c r="F44" i="4"/>
  <c r="E44" i="4"/>
  <c r="D44" i="4"/>
  <c r="C44" i="4"/>
  <c r="F43" i="4"/>
  <c r="E43" i="4"/>
  <c r="D43" i="4"/>
  <c r="C43" i="4"/>
  <c r="F42" i="4"/>
  <c r="E42" i="4"/>
  <c r="D42" i="4"/>
  <c r="C42" i="4"/>
  <c r="F38" i="4"/>
  <c r="E38" i="4"/>
  <c r="D38" i="4"/>
  <c r="C38" i="4"/>
  <c r="F37" i="4"/>
  <c r="E37" i="4"/>
  <c r="D37" i="4"/>
  <c r="C37" i="4"/>
  <c r="F36" i="4"/>
  <c r="E36" i="4"/>
  <c r="D36" i="4"/>
  <c r="C36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F26" i="4"/>
  <c r="E26" i="4"/>
  <c r="D26" i="4"/>
  <c r="C26" i="4"/>
  <c r="F25" i="4"/>
  <c r="E25" i="4"/>
  <c r="D25" i="4"/>
  <c r="C25" i="4"/>
  <c r="F24" i="4"/>
  <c r="E24" i="4"/>
  <c r="D24" i="4"/>
  <c r="C24" i="4"/>
  <c r="F20" i="4"/>
  <c r="E20" i="4"/>
  <c r="D20" i="4"/>
  <c r="C20" i="4"/>
  <c r="F19" i="4"/>
  <c r="E19" i="4"/>
  <c r="D19" i="4"/>
  <c r="C19" i="4"/>
  <c r="F18" i="4"/>
  <c r="E18" i="4"/>
  <c r="D18" i="4"/>
  <c r="C18" i="4"/>
  <c r="G17" i="4"/>
  <c r="F17" i="4"/>
  <c r="E17" i="4"/>
  <c r="D17" i="4"/>
  <c r="F16" i="4"/>
  <c r="E16" i="4"/>
  <c r="D16" i="4"/>
  <c r="C9" i="4"/>
  <c r="C10" i="4"/>
  <c r="C11" i="4"/>
  <c r="C12" i="4"/>
  <c r="C8" i="4"/>
  <c r="D9" i="4"/>
  <c r="D10" i="4"/>
  <c r="D11" i="4"/>
  <c r="D12" i="4"/>
  <c r="D8" i="4"/>
  <c r="E9" i="4"/>
  <c r="E10" i="4"/>
  <c r="E11" i="4"/>
  <c r="E12" i="4"/>
  <c r="E8" i="4"/>
  <c r="F9" i="4"/>
  <c r="F10" i="4"/>
  <c r="F11" i="4"/>
  <c r="F12" i="4"/>
  <c r="F8" i="4"/>
  <c r="G9" i="4"/>
  <c r="F339" i="2"/>
  <c r="G339" i="2"/>
  <c r="I48" i="4" s="1"/>
  <c r="G48" i="4" s="1"/>
  <c r="H339" i="2"/>
  <c r="J48" i="4" s="1"/>
  <c r="F340" i="2"/>
  <c r="G340" i="2"/>
  <c r="H340" i="2"/>
  <c r="I340" i="2"/>
  <c r="F341" i="2"/>
  <c r="G341" i="2"/>
  <c r="I50" i="4" s="1"/>
  <c r="G50" i="4" s="1"/>
  <c r="H341" i="2"/>
  <c r="J50" i="4" s="1"/>
  <c r="I341" i="2"/>
  <c r="K50" i="4" s="1"/>
  <c r="E341" i="2"/>
  <c r="E340" i="2"/>
  <c r="E339" i="2"/>
  <c r="F331" i="2"/>
  <c r="G331" i="2"/>
  <c r="I42" i="4" s="1"/>
  <c r="G42" i="4" s="1"/>
  <c r="H331" i="2"/>
  <c r="J42" i="4" s="1"/>
  <c r="I331" i="2"/>
  <c r="K42" i="4" s="1"/>
  <c r="F332" i="2"/>
  <c r="G332" i="2"/>
  <c r="H332" i="2"/>
  <c r="I332" i="2"/>
  <c r="J332" i="2"/>
  <c r="F333" i="2"/>
  <c r="G333" i="2"/>
  <c r="I44" i="4" s="1"/>
  <c r="G44" i="4" s="1"/>
  <c r="H333" i="2"/>
  <c r="J44" i="4" s="1"/>
  <c r="I333" i="2"/>
  <c r="K44" i="4" s="1"/>
  <c r="J333" i="2"/>
  <c r="L44" i="4" s="1"/>
  <c r="E333" i="2"/>
  <c r="E332" i="2"/>
  <c r="E331" i="2"/>
  <c r="F316" i="2"/>
  <c r="G316" i="2"/>
  <c r="I36" i="4" s="1"/>
  <c r="G36" i="4" s="1"/>
  <c r="H316" i="2"/>
  <c r="J36" i="4" s="1"/>
  <c r="F317" i="2"/>
  <c r="G317" i="2"/>
  <c r="H317" i="2"/>
  <c r="F318" i="2"/>
  <c r="G318" i="2"/>
  <c r="I38" i="4" s="1"/>
  <c r="G38" i="4" s="1"/>
  <c r="H318" i="2"/>
  <c r="J38" i="4" s="1"/>
  <c r="E318" i="2"/>
  <c r="E317" i="2"/>
  <c r="E316" i="2"/>
  <c r="H307" i="2"/>
  <c r="H308" i="2"/>
  <c r="J32" i="4" s="1"/>
  <c r="G7" i="2"/>
  <c r="I24" i="4" s="1"/>
  <c r="G24" i="4" s="1"/>
  <c r="H7" i="2"/>
  <c r="J24" i="4" s="1"/>
  <c r="J7" i="2"/>
  <c r="L24" i="4" s="1"/>
  <c r="G8" i="2"/>
  <c r="H8" i="2"/>
  <c r="J8" i="2"/>
  <c r="G9" i="2"/>
  <c r="I26" i="4" s="1"/>
  <c r="G26" i="4" s="1"/>
  <c r="H9" i="2"/>
  <c r="J26" i="4" s="1"/>
  <c r="J9" i="2"/>
  <c r="L26" i="4" s="1"/>
  <c r="F9" i="2"/>
  <c r="F8" i="2"/>
  <c r="F7" i="2"/>
  <c r="I8" i="4" l="1"/>
  <c r="G8" i="4" s="1"/>
  <c r="I25" i="4"/>
  <c r="G25" i="4" s="1"/>
  <c r="L25" i="4"/>
  <c r="L8" i="4"/>
  <c r="J25" i="4"/>
  <c r="J8" i="4"/>
  <c r="L43" i="4"/>
  <c r="L11" i="4"/>
  <c r="K49" i="4"/>
  <c r="K12" i="4"/>
  <c r="J49" i="4"/>
  <c r="J12" i="4"/>
  <c r="K43" i="4"/>
  <c r="K11" i="4"/>
  <c r="J37" i="4"/>
  <c r="J10" i="4"/>
  <c r="J43" i="4"/>
  <c r="J11" i="4"/>
  <c r="I12" i="4"/>
  <c r="G12" i="4" s="1"/>
  <c r="I49" i="4"/>
  <c r="G49" i="4" s="1"/>
  <c r="J31" i="4"/>
  <c r="J9" i="4"/>
  <c r="I10" i="4"/>
  <c r="G10" i="4" s="1"/>
  <c r="I37" i="4"/>
  <c r="G37" i="4" s="1"/>
  <c r="I11" i="4"/>
  <c r="G11" i="4" s="1"/>
  <c r="I43" i="4"/>
  <c r="G43" i="4" s="1"/>
  <c r="J339" i="2"/>
  <c r="L48" i="4" s="1"/>
  <c r="J340" i="2"/>
  <c r="F338" i="2"/>
  <c r="G338" i="2"/>
  <c r="E338" i="2"/>
  <c r="F315" i="2"/>
  <c r="G315" i="2"/>
  <c r="E315" i="2"/>
  <c r="L49" i="4" l="1"/>
  <c r="L12" i="4"/>
  <c r="I338" i="2"/>
  <c r="K20" i="4" s="1"/>
  <c r="I20" i="4"/>
  <c r="G20" i="4" s="1"/>
  <c r="I315" i="2"/>
  <c r="K18" i="4" s="1"/>
  <c r="I18" i="4"/>
  <c r="G18" i="4" s="1"/>
  <c r="H315" i="2"/>
  <c r="J18" i="4" s="1"/>
  <c r="J315" i="2"/>
  <c r="L18" i="4" s="1"/>
  <c r="H338" i="2"/>
  <c r="J20" i="4" s="1"/>
  <c r="J338" i="2" l="1"/>
  <c r="L20" i="4" s="1"/>
  <c r="J305" i="2"/>
  <c r="L17" i="4" s="1"/>
  <c r="G6" i="2"/>
  <c r="F6" i="2"/>
  <c r="F330" i="2"/>
  <c r="G330" i="2"/>
  <c r="E330" i="2"/>
  <c r="I330" i="2" l="1"/>
  <c r="I19" i="4"/>
  <c r="G19" i="4" s="1"/>
  <c r="I6" i="2"/>
  <c r="K16" i="4" s="1"/>
  <c r="I16" i="4"/>
  <c r="G16" i="4" s="1"/>
  <c r="G343" i="2"/>
  <c r="I343" i="2" s="1"/>
  <c r="J6" i="2"/>
  <c r="L16" i="4" s="1"/>
  <c r="F343" i="2"/>
  <c r="E3" i="4"/>
  <c r="H305" i="2"/>
  <c r="J17" i="4" s="1"/>
  <c r="H330" i="2"/>
  <c r="J19" i="4" s="1"/>
  <c r="C3" i="4"/>
  <c r="D3" i="4"/>
  <c r="H6" i="2"/>
  <c r="J16" i="4" s="1"/>
  <c r="J330" i="2" l="1"/>
  <c r="L19" i="4" s="1"/>
  <c r="K19" i="4"/>
  <c r="F3" i="4"/>
  <c r="J343" i="2"/>
  <c r="G3" i="4"/>
  <c r="H343" i="2"/>
</calcChain>
</file>

<file path=xl/sharedStrings.xml><?xml version="1.0" encoding="utf-8"?>
<sst xmlns="http://schemas.openxmlformats.org/spreadsheetml/2006/main" count="1063" uniqueCount="367">
  <si>
    <t>cost code</t>
  </si>
  <si>
    <t>DfE</t>
  </si>
  <si>
    <t>School</t>
  </si>
  <si>
    <t>Acad</t>
  </si>
  <si>
    <t>2018-19</t>
  </si>
  <si>
    <t>2017-18</t>
  </si>
  <si>
    <t>Funded Pupil Numbers</t>
  </si>
  <si>
    <t>LA Funding incl. Bfwd</t>
  </si>
  <si>
    <t>Rev bal as a % of funding</t>
  </si>
  <si>
    <t>Increase/ Decrease £</t>
  </si>
  <si>
    <t>Increase/ Decrease %</t>
  </si>
  <si>
    <t>Tanglewood Nursery School</t>
  </si>
  <si>
    <t/>
  </si>
  <si>
    <t>Woodcroft Nursery School</t>
  </si>
  <si>
    <t>Total Nursery</t>
  </si>
  <si>
    <t>Average</t>
  </si>
  <si>
    <t>Abacus Primary</t>
  </si>
  <si>
    <t>Alderton C I The Loughton</t>
  </si>
  <si>
    <t>Y</t>
  </si>
  <si>
    <t>Alderton C J The Loughton</t>
  </si>
  <si>
    <t>All Saints CE P Dovercourt Harwich</t>
  </si>
  <si>
    <t>All Saints CE P Fordham</t>
  </si>
  <si>
    <t>All Saints CE P Maldon</t>
  </si>
  <si>
    <t>All Saints'CE (Aided) P Great Oakley</t>
  </si>
  <si>
    <t>Alresford C P</t>
  </si>
  <si>
    <t>Ashdon C P</t>
  </si>
  <si>
    <t>Baddow Hall C I Gt Baddow</t>
  </si>
  <si>
    <t>Baddow Hall C J Gt Baddow</t>
  </si>
  <si>
    <t>Barnes Farm C I Chelmsford</t>
  </si>
  <si>
    <t>Barnes Farm C J Chelmsford</t>
  </si>
  <si>
    <t>Baynards C P Tiptree</t>
  </si>
  <si>
    <t>Beckers Green C P Braintree</t>
  </si>
  <si>
    <t>Beehive Lane C P Gt Baddow</t>
  </si>
  <si>
    <t>Bentfield C P Stansted</t>
  </si>
  <si>
    <t>Bentley St Pauls CE P</t>
  </si>
  <si>
    <t>Birch CE (V/A) P</t>
  </si>
  <si>
    <t>Birchanger CE P</t>
  </si>
  <si>
    <t>Bishop William Ward CE P Gt Horkesley</t>
  </si>
  <si>
    <t>Bishops CE &amp; RC P The Chelmsford</t>
  </si>
  <si>
    <t>Blackmore C P</t>
  </si>
  <si>
    <t>Bocking Church Street C P</t>
  </si>
  <si>
    <t>Boreham C P</t>
  </si>
  <si>
    <t>Boxted CE P</t>
  </si>
  <si>
    <t>Bradfield C P</t>
  </si>
  <si>
    <t>Brightlingsea C J</t>
  </si>
  <si>
    <t>Brightlingsea C P</t>
  </si>
  <si>
    <t>Brightside Primary School</t>
  </si>
  <si>
    <t>Brinkley Grove Primary School</t>
  </si>
  <si>
    <t>Broomfield Primary School</t>
  </si>
  <si>
    <t>Broomgrove C I Wivenhoe</t>
  </si>
  <si>
    <t>Broomgrove C J Wivenhoe</t>
  </si>
  <si>
    <t>Buckhurst Hill C P</t>
  </si>
  <si>
    <t>Burnham on Crouch C P</t>
  </si>
  <si>
    <t>Buttsbury Infant School</t>
  </si>
  <si>
    <t>Canewdon Endowed P &amp; N</t>
  </si>
  <si>
    <t>Canvey C I Canvey Island</t>
  </si>
  <si>
    <t>Canvey C J Canvey Island</t>
  </si>
  <si>
    <t>Cathedral School</t>
  </si>
  <si>
    <t>Chancellor Park</t>
  </si>
  <si>
    <t>Chappel CE P</t>
  </si>
  <si>
    <t>Chase Lane Primary School</t>
  </si>
  <si>
    <t>Cherry Tree Primary, Basildon</t>
  </si>
  <si>
    <t>Chigwell Row C First</t>
  </si>
  <si>
    <t>Chipping Hill C I Witham</t>
  </si>
  <si>
    <t>Chipping Ongar C P</t>
  </si>
  <si>
    <t>Chrishall Holy Trinity &amp; St NicholasCE P</t>
  </si>
  <si>
    <t>Church Langley C P Harlow</t>
  </si>
  <si>
    <t>Churchgate CE P Harlow</t>
  </si>
  <si>
    <t>Clavering C P</t>
  </si>
  <si>
    <t>Cold Norton C P</t>
  </si>
  <si>
    <t>Collingwood Primary School</t>
  </si>
  <si>
    <t>Colne Engaine CE P</t>
  </si>
  <si>
    <t>Coopersale &amp; Theydon Garnon CE P</t>
  </si>
  <si>
    <t>Copford CE P</t>
  </si>
  <si>
    <t>Crays Hill C P</t>
  </si>
  <si>
    <t>Cressing C P</t>
  </si>
  <si>
    <t>Danbury Park C P</t>
  </si>
  <si>
    <t>De Vere C P Castle Hedingham</t>
  </si>
  <si>
    <t>Dedham CE P</t>
  </si>
  <si>
    <t>Doddinghurst C I</t>
  </si>
  <si>
    <t>Doddinghurst CE (Cont) J</t>
  </si>
  <si>
    <t>Down Hall C P Rayleigh</t>
  </si>
  <si>
    <t>Downham CE P</t>
  </si>
  <si>
    <t>Downs C P &amp; N The Harlow</t>
  </si>
  <si>
    <t>Dunmow St Marys CE Primary School</t>
  </si>
  <si>
    <t>Earls Colne Primary School</t>
  </si>
  <si>
    <t>East Hanningfield CE P</t>
  </si>
  <si>
    <t>Edward Francis C P Rayleigh</t>
  </si>
  <si>
    <t>Eight Ash Green CE P</t>
  </si>
  <si>
    <t>Elm Hall C P Witham</t>
  </si>
  <si>
    <t>Elmstead Primary School</t>
  </si>
  <si>
    <t>Elmwood Primary School</t>
  </si>
  <si>
    <t>Elsenham CE P</t>
  </si>
  <si>
    <t>Engaines Primary School</t>
  </si>
  <si>
    <t>Epping Primary</t>
  </si>
  <si>
    <t>Epping Upland CE P</t>
  </si>
  <si>
    <t>Eversley C P Pitsea</t>
  </si>
  <si>
    <t>Fairhouse C P Basildon</t>
  </si>
  <si>
    <t>Farnham CE P</t>
  </si>
  <si>
    <t>Feering CE P</t>
  </si>
  <si>
    <t>Felmore Primary</t>
  </si>
  <si>
    <t>Felsted C P</t>
  </si>
  <si>
    <t>Finchingfield CE P</t>
  </si>
  <si>
    <t>Fingringhoe CE (Aided) P</t>
  </si>
  <si>
    <t>Ford End CE P</t>
  </si>
  <si>
    <t>Friars Grove C P Colchester</t>
  </si>
  <si>
    <t>Frinton C P</t>
  </si>
  <si>
    <t>Fyfield Dr Walker's CE P</t>
  </si>
  <si>
    <t>Galleywood C I</t>
  </si>
  <si>
    <t>Ghyllgrove C I Basildon</t>
  </si>
  <si>
    <t>Ghyllgrove C P Basildon</t>
  </si>
  <si>
    <t>Gosbecks C P Colchester</t>
  </si>
  <si>
    <t>Gosfield C P</t>
  </si>
  <si>
    <t>Grange CP Wickford</t>
  </si>
  <si>
    <t>Great Bardfield C P</t>
  </si>
  <si>
    <t>Great Bentley C P</t>
  </si>
  <si>
    <t>Great Bradfords C I &amp; N Braintree</t>
  </si>
  <si>
    <t>Great Bradfords C J Braintree</t>
  </si>
  <si>
    <t>Great Dunmow Primary School</t>
  </si>
  <si>
    <t>Great Easton CE (Aided) P</t>
  </si>
  <si>
    <t>Great Leighs C P</t>
  </si>
  <si>
    <t>Great Sampford C P</t>
  </si>
  <si>
    <t>Great Tey CE (Cont) P</t>
  </si>
  <si>
    <t>Great Totham Primary School</t>
  </si>
  <si>
    <t>Great Waltham CE P</t>
  </si>
  <si>
    <t>Greensted C I Basildon</t>
  </si>
  <si>
    <t>Hamilton C P Colchester</t>
  </si>
  <si>
    <t>Hare Street Primary School</t>
  </si>
  <si>
    <t>Harwich C P &amp; N</t>
  </si>
  <si>
    <t>Hatfield Peverel C I</t>
  </si>
  <si>
    <t>Hazelmere C I &amp; N Colchester</t>
  </si>
  <si>
    <t>Hazelmere C J Colchester</t>
  </si>
  <si>
    <t>Heathlands CE P West Bergholt</t>
  </si>
  <si>
    <t>Henham &amp; Ugley C P</t>
  </si>
  <si>
    <t>Hereward C P Loughton</t>
  </si>
  <si>
    <t>High Beech CE (VC) P</t>
  </si>
  <si>
    <t>High Ongar C P</t>
  </si>
  <si>
    <t>Highfields C P Lawford</t>
  </si>
  <si>
    <t>Highwood C P</t>
  </si>
  <si>
    <t>Hillhouse CE Primary School</t>
  </si>
  <si>
    <t>Hockley Primary School</t>
  </si>
  <si>
    <t>Hogarth C P Brentwood</t>
  </si>
  <si>
    <t>Holland Haven Primary School</t>
  </si>
  <si>
    <t>Holly Trees Primary, Brentwood</t>
  </si>
  <si>
    <t>Holt Farm C I Hawkwell</t>
  </si>
  <si>
    <t>Holy Family RC P Benfleet</t>
  </si>
  <si>
    <t>Holy Family RC P Witham</t>
  </si>
  <si>
    <t>Holy Trinity CE P Halstead</t>
  </si>
  <si>
    <t>Home Farm C P Colchester</t>
  </si>
  <si>
    <t>Howbridge Infant School</t>
  </si>
  <si>
    <t>Ingatestone &amp; Fryerning CE (A) J</t>
  </si>
  <si>
    <t>Ingatestone C I</t>
  </si>
  <si>
    <t>Ingrave Johnstone CE P</t>
  </si>
  <si>
    <t>Ivy Chimneys C P Epping</t>
  </si>
  <si>
    <t>Jerounds C P Harlow</t>
  </si>
  <si>
    <t>John Bunyan C P &amp; N Braintree</t>
  </si>
  <si>
    <t>John Ray C I Braintree</t>
  </si>
  <si>
    <t>Kelvedon Hatch C P</t>
  </si>
  <si>
    <t>Kendall CE P Colchester</t>
  </si>
  <si>
    <t>Kings Ford C I &amp; N Colchester</t>
  </si>
  <si>
    <t>Kingswood Primary School</t>
  </si>
  <si>
    <t>Laindon Park C P</t>
  </si>
  <si>
    <t>Lambourne C P</t>
  </si>
  <si>
    <t>Langenhoe C P</t>
  </si>
  <si>
    <t>Langham C P</t>
  </si>
  <si>
    <t>Lawford CE Primary School</t>
  </si>
  <si>
    <t>Layer de la Haye CE P</t>
  </si>
  <si>
    <t>Leverton Primary School</t>
  </si>
  <si>
    <t>Lexden C P Colchester</t>
  </si>
  <si>
    <t>Limes Farm C I The Chigwell</t>
  </si>
  <si>
    <t>Limes Farm C J The Chigwell</t>
  </si>
  <si>
    <t>Lincewood Primary Basildon</t>
  </si>
  <si>
    <t>Little Hallingbury CE P</t>
  </si>
  <si>
    <t>Little Waltham CE P</t>
  </si>
  <si>
    <t>Long Ridings C P Hutton</t>
  </si>
  <si>
    <t>Manuden C P</t>
  </si>
  <si>
    <t>Margaretting CE P</t>
  </si>
  <si>
    <t>Matching Green CE P</t>
  </si>
  <si>
    <t>Mayflower C P The Harwich</t>
  </si>
  <si>
    <t>Mersea Island School</t>
  </si>
  <si>
    <t>Mildmay C I Chelmsford</t>
  </si>
  <si>
    <t>Milldene C P The Tiptree</t>
  </si>
  <si>
    <t>Millfields Primary School</t>
  </si>
  <si>
    <t>Millhouse C J Laindon</t>
  </si>
  <si>
    <t>Montgomery C I &amp; N Colchester</t>
  </si>
  <si>
    <t>Montgomery C J Colchester</t>
  </si>
  <si>
    <t>Moreton CE P</t>
  </si>
  <si>
    <t>Mountnessing CE P</t>
  </si>
  <si>
    <t>Myland C P Colchester</t>
  </si>
  <si>
    <t>Nazeing C P</t>
  </si>
  <si>
    <t>Newport C P</t>
  </si>
  <si>
    <t>North C P Colchester</t>
  </si>
  <si>
    <t>Oakfield Primary</t>
  </si>
  <si>
    <t>Oaklands C I Chelmsford</t>
  </si>
  <si>
    <t>Oakwood C I The Clacton</t>
  </si>
  <si>
    <t>Old Heath C P Colchester</t>
  </si>
  <si>
    <t>Our Lady Of Ransom RC P Rayleigh</t>
  </si>
  <si>
    <t>Parsons Heath CE (Cont) P Colchester</t>
  </si>
  <si>
    <t>Perryfields C I Chelmsford</t>
  </si>
  <si>
    <t>Powers Hall C I Witham</t>
  </si>
  <si>
    <t>Prettygate C I Colchester</t>
  </si>
  <si>
    <t>Prettygate C J Colchester</t>
  </si>
  <si>
    <t>Priory C P The Bicknacre</t>
  </si>
  <si>
    <t>Queen Boudica</t>
  </si>
  <si>
    <t>Quilters C I Billericay</t>
  </si>
  <si>
    <t>Quilters C J Billericay</t>
  </si>
  <si>
    <t>Radwinter CE P</t>
  </si>
  <si>
    <t>Rettendon C P</t>
  </si>
  <si>
    <t>Rickling CE P</t>
  </si>
  <si>
    <t>Rivenhall CE P</t>
  </si>
  <si>
    <t>Riverside C P Hullbridge</t>
  </si>
  <si>
    <t>Roach Vale C P Colchester</t>
  </si>
  <si>
    <t>Rodings Primary School</t>
  </si>
  <si>
    <t>Roxwell CE P</t>
  </si>
  <si>
    <t>Sheering CE P</t>
  </si>
  <si>
    <t>Shelley C P</t>
  </si>
  <si>
    <t>South Green C I &amp; N Billericay</t>
  </si>
  <si>
    <t>South Green C J Billericay</t>
  </si>
  <si>
    <t>South Weald St Peter's CE P</t>
  </si>
  <si>
    <t>Spring Meadow C P Dovercourt Harwich</t>
  </si>
  <si>
    <t>Springfield C Primary</t>
  </si>
  <si>
    <t>St Andrew's CE Junior School</t>
  </si>
  <si>
    <t>St Andrews CE P</t>
  </si>
  <si>
    <t>St Andrews CE P Gt Yeldham</t>
  </si>
  <si>
    <t>St Andrews CE P Halstead</t>
  </si>
  <si>
    <t>St Andrews CE P Marks Tey</t>
  </si>
  <si>
    <t>St Andrew's CE Primary School</t>
  </si>
  <si>
    <t>St Anne Line RC I The Basildon</t>
  </si>
  <si>
    <t>St Anne Line RC J The Basildon</t>
  </si>
  <si>
    <t>St Francis RC P Braintree</t>
  </si>
  <si>
    <t>St Francis RC P Maldon</t>
  </si>
  <si>
    <t>St Georges C I &amp; N Colchester</t>
  </si>
  <si>
    <t>St Georges CE P Gt Bromley</t>
  </si>
  <si>
    <t>St Giles CE P Gt Maplestead</t>
  </si>
  <si>
    <t>St Helens RC Infant School</t>
  </si>
  <si>
    <t>St John Baptist CE P Pebmarsh</t>
  </si>
  <si>
    <t>St John Fisher RC Primary School</t>
  </si>
  <si>
    <t>St Johns CE P Buckhurst Hill</t>
  </si>
  <si>
    <t>St Johns CE P Danbury</t>
  </si>
  <si>
    <t>St Johns CE V/C P Colchester</t>
  </si>
  <si>
    <t>St Johns Green C P Colchester</t>
  </si>
  <si>
    <t>St Joseph the Worker RC P Hutton</t>
  </si>
  <si>
    <t>St Josephs RC P Canvey Island</t>
  </si>
  <si>
    <t>St Josephs RC P Harwich</t>
  </si>
  <si>
    <t>St Josephs RC P South Woodham</t>
  </si>
  <si>
    <t>St Katherine's CE Primary School</t>
  </si>
  <si>
    <t>St Lawrence CE (C) P Rowhedge</t>
  </si>
  <si>
    <t>St Lukes Church P Tiptree</t>
  </si>
  <si>
    <t>St Margarets CE P Toppesfield</t>
  </si>
  <si>
    <t>St Marys CE (A) P Saffron Walden</t>
  </si>
  <si>
    <t>St Marys CE P Ardleigh</t>
  </si>
  <si>
    <t>St Marys CE P Burnham-on-Crouch</t>
  </si>
  <si>
    <t>St Marys CE P Hatfield Broad Oak</t>
  </si>
  <si>
    <t>St Marys CE P Woodham Ferrers</t>
  </si>
  <si>
    <t>St Mary's CE Primary School</t>
  </si>
  <si>
    <t>St Michaels C P Colchester</t>
  </si>
  <si>
    <t>St Michaels CE J Galleywood</t>
  </si>
  <si>
    <t>St Michaels CE P Braintree</t>
  </si>
  <si>
    <t>St Nicholas CE P Tillingham</t>
  </si>
  <si>
    <t>St Nicholas CofE Primary, Rawreth</t>
  </si>
  <si>
    <t>St Peters CE P Coggeshall</t>
  </si>
  <si>
    <t>St Peters CE P Sible Hedingham</t>
  </si>
  <si>
    <t>St Peters RC P Billericay</t>
  </si>
  <si>
    <t>St Pius X RC P Chelmsford</t>
  </si>
  <si>
    <t>St Teresa s RC P Hawkwell</t>
  </si>
  <si>
    <t>St Thomas of Canterbury CE I Brentwood</t>
  </si>
  <si>
    <t>St Thomas of Canterbury CE J Brentwood</t>
  </si>
  <si>
    <t>Stanley Drapkin</t>
  </si>
  <si>
    <t>Stanway C P</t>
  </si>
  <si>
    <t>Stanway Fiveways C P</t>
  </si>
  <si>
    <t>Staples Road C P Loughton</t>
  </si>
  <si>
    <t>Stebbing C P</t>
  </si>
  <si>
    <t>Stock CE P</t>
  </si>
  <si>
    <t>Sunnymede C I Billericay</t>
  </si>
  <si>
    <t>Sunnymede C J Billericay</t>
  </si>
  <si>
    <t>Tendring C P</t>
  </si>
  <si>
    <t>Terling CE P</t>
  </si>
  <si>
    <t>Thaxted Primary School</t>
  </si>
  <si>
    <t>Theydon Bois C P</t>
  </si>
  <si>
    <t>Thomas Willingale School</t>
  </si>
  <si>
    <t>Tiptree Heath C P</t>
  </si>
  <si>
    <t>Tollesbury C P</t>
  </si>
  <si>
    <t>Tolleshunt D Arcy St Nicholas CE P</t>
  </si>
  <si>
    <t>Trinity Road C P Chelmsford</t>
  </si>
  <si>
    <t>Trinity St Marys CE P South Woodham</t>
  </si>
  <si>
    <t>Two Village Primary School</t>
  </si>
  <si>
    <t>Upshire Primary Foundation School</t>
  </si>
  <si>
    <t>Vange C P &amp; N</t>
  </si>
  <si>
    <t>W &amp; S Hanningfield St Peters CE P</t>
  </si>
  <si>
    <t>Waltham Holy Cross Primary School</t>
  </si>
  <si>
    <t>Walton Primary School</t>
  </si>
  <si>
    <t>Warley C P Brentwood</t>
  </si>
  <si>
    <t xml:space="preserve">Wentworth C P Maldon </t>
  </si>
  <si>
    <t>West Horndon C P</t>
  </si>
  <si>
    <t>Westlands C P Chelmsford</t>
  </si>
  <si>
    <t>Wethersfield CE P</t>
  </si>
  <si>
    <t>White Bridge C P The Loughton</t>
  </si>
  <si>
    <t>White Court C P Braintree</t>
  </si>
  <si>
    <t>White Notley CE P</t>
  </si>
  <si>
    <t>Wickford C I</t>
  </si>
  <si>
    <t>Wickford C P</t>
  </si>
  <si>
    <t>William Martin CE J Harlow</t>
  </si>
  <si>
    <t>William Martin I &amp; N Harlow</t>
  </si>
  <si>
    <t>William Read CP Canvey Island</t>
  </si>
  <si>
    <t>Willowbrook C P, Hutton</t>
  </si>
  <si>
    <t>Wimbish C P</t>
  </si>
  <si>
    <t>Wix C P</t>
  </si>
  <si>
    <t>Woodham Walter CE P</t>
  </si>
  <si>
    <t>Writtle C I</t>
  </si>
  <si>
    <t>Writtle C J</t>
  </si>
  <si>
    <t>Total Primary</t>
  </si>
  <si>
    <t>Beauchamps School</t>
  </si>
  <si>
    <t>De La Salle Basildon</t>
  </si>
  <si>
    <t>Roding Valley High Loughton</t>
  </si>
  <si>
    <t>St Benedict's College (RC)</t>
  </si>
  <si>
    <t>St John Payne RC Chelmsford</t>
  </si>
  <si>
    <t xml:space="preserve"> Total Secondary</t>
  </si>
  <si>
    <t>Cedar Hall Benfleet</t>
  </si>
  <si>
    <t>Edith Borthwick The Braintree</t>
  </si>
  <si>
    <t>Endeavour School</t>
  </si>
  <si>
    <t>Glenwood Benfleet</t>
  </si>
  <si>
    <t>Harlow Fields</t>
  </si>
  <si>
    <t>Lexden Springs Colchester</t>
  </si>
  <si>
    <t>Oak View Loughton</t>
  </si>
  <si>
    <t>Poplar Adolescent Unit</t>
  </si>
  <si>
    <t>Shorefields</t>
  </si>
  <si>
    <t>South Alternative Provision School</t>
  </si>
  <si>
    <t>Southview Witham</t>
  </si>
  <si>
    <t>The St Aubyns Centre</t>
  </si>
  <si>
    <t>Wells Park Chigwell</t>
  </si>
  <si>
    <t>Total Special</t>
  </si>
  <si>
    <t>Total - All Schools</t>
  </si>
  <si>
    <t>Closing Balance (excl. consortium)</t>
  </si>
  <si>
    <t>Total PRU</t>
  </si>
  <si>
    <t>Total Revenue Balance</t>
  </si>
  <si>
    <t>Number of LA Maintained Schools</t>
  </si>
  <si>
    <t>Rev bal</t>
  </si>
  <si>
    <t>Nurs av</t>
  </si>
  <si>
    <t>Prim av</t>
  </si>
  <si>
    <t>Sec av</t>
  </si>
  <si>
    <t>Spec av</t>
  </si>
  <si>
    <t>Revenue Balance &amp; Number of Schools</t>
  </si>
  <si>
    <t>Average Revenue Balances</t>
  </si>
  <si>
    <t>PRU av</t>
  </si>
  <si>
    <t>Nursery</t>
  </si>
  <si>
    <t>Primary</t>
  </si>
  <si>
    <t>Secondary</t>
  </si>
  <si>
    <t>Special</t>
  </si>
  <si>
    <t>Total Revenue Balance by School Sector</t>
  </si>
  <si>
    <t>PRU</t>
  </si>
  <si>
    <t>Range of Balances: Primary</t>
  </si>
  <si>
    <t>Minimum</t>
  </si>
  <si>
    <t>Maximum</t>
  </si>
  <si>
    <t>Range of Balances: Secondary</t>
  </si>
  <si>
    <t>Range of Balances: Special</t>
  </si>
  <si>
    <t>Range of Balances: Nursery</t>
  </si>
  <si>
    <t>Range of Balances: PRU</t>
  </si>
  <si>
    <t>Total</t>
  </si>
  <si>
    <t>%of schs above threshold</t>
  </si>
  <si>
    <t>T</t>
  </si>
  <si>
    <t>S</t>
  </si>
  <si>
    <t>TOTAL</t>
  </si>
  <si>
    <t>2019-20</t>
  </si>
  <si>
    <t>Schools Above threshold (NOT USED ON CHARTS TAB)</t>
  </si>
  <si>
    <t>2020-21</t>
  </si>
  <si>
    <t>St Georges C P Colchester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</si>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</sst>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#,##0.0_ ;[Red]\-#,##0.0\ "/>
    <numFmt numFmtId="167" formatCode="#,##0.0;[Red]\(#,##0.0\)"/>
    <numFmt numFmtId="168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ill="1" applyBorder="1"/>
    <xf numFmtId="164" fontId="2" fillId="0" borderId="1" xfId="1" applyNumberFormat="1" applyFont="1" applyFill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1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Protection="1"/>
    <xf numFmtId="0" fontId="2" fillId="0" borderId="1" xfId="0" applyFont="1" applyFill="1" applyBorder="1"/>
    <xf numFmtId="1" fontId="2" fillId="0" borderId="1" xfId="0" applyNumberFormat="1" applyFont="1" applyFill="1" applyBorder="1"/>
    <xf numFmtId="0" fontId="3" fillId="0" borderId="1" xfId="0" applyNumberFormat="1" applyFont="1" applyFill="1" applyBorder="1" applyAlignment="1" applyProtection="1"/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" fontId="4" fillId="0" borderId="1" xfId="0" applyNumberFormat="1" applyFont="1" applyFill="1" applyBorder="1"/>
    <xf numFmtId="0" fontId="5" fillId="0" borderId="1" xfId="0" applyFont="1" applyFill="1" applyBorder="1"/>
    <xf numFmtId="164" fontId="5" fillId="0" borderId="1" xfId="1" applyNumberFormat="1" applyFont="1" applyFill="1" applyBorder="1" applyAlignment="1">
      <alignment horizontal="center"/>
    </xf>
    <xf numFmtId="0" fontId="6" fillId="0" borderId="0" xfId="0" applyFon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/>
    <xf numFmtId="0" fontId="6" fillId="0" borderId="0" xfId="0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0" fontId="13" fillId="3" borderId="0" xfId="0" applyFont="1" applyFill="1"/>
    <xf numFmtId="164" fontId="13" fillId="3" borderId="0" xfId="0" applyNumberFormat="1" applyFont="1" applyFill="1"/>
    <xf numFmtId="167" fontId="7" fillId="3" borderId="0" xfId="0" applyNumberFormat="1" applyFont="1" applyFill="1" applyAlignment="1">
      <alignment horizontal="center"/>
    </xf>
    <xf numFmtId="167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4" fontId="14" fillId="0" borderId="2" xfId="1" applyNumberFormat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0" applyFont="1"/>
    <xf numFmtId="0" fontId="12" fillId="0" borderId="0" xfId="0" applyFont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15" fillId="0" borderId="0" xfId="2" applyNumberFormat="1" applyFont="1" applyFill="1" applyBorder="1" applyAlignment="1">
      <alignment horizontal="center"/>
    </xf>
    <xf numFmtId="168" fontId="14" fillId="0" borderId="2" xfId="2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165" fontId="2" fillId="0" borderId="2" xfId="1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top" wrapText="1"/>
    </xf>
    <xf numFmtId="164" fontId="3" fillId="0" borderId="0" xfId="1" applyNumberFormat="1" applyFont="1" applyFill="1" applyBorder="1" applyAlignment="1">
      <alignment horizontal="left"/>
    </xf>
    <xf numFmtId="164" fontId="0" fillId="0" borderId="0" xfId="0" applyNumberFormat="1" applyFill="1" applyBorder="1"/>
    <xf numFmtId="164" fontId="2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3" fillId="0" borderId="1" xfId="2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vertical="center" wrapText="1"/>
    </xf>
    <xf numFmtId="1" fontId="2" fillId="4" borderId="8" xfId="0" applyNumberFormat="1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1" fontId="2" fillId="4" borderId="2" xfId="0" applyNumberFormat="1" applyFont="1" applyFill="1" applyBorder="1" applyAlignment="1">
      <alignment vertical="top" wrapText="1"/>
    </xf>
    <xf numFmtId="1" fontId="2" fillId="4" borderId="9" xfId="0" applyNumberFormat="1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horizontal="center"/>
    </xf>
    <xf numFmtId="168" fontId="2" fillId="0" borderId="2" xfId="2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vertical="top" wrapText="1"/>
    </xf>
    <xf numFmtId="164" fontId="2" fillId="0" borderId="11" xfId="1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</a:t>
            </a:r>
            <a:r>
              <a:rPr lang="en-GB" baseline="0"/>
              <a:t> of School Balances Above Threshold</a:t>
            </a:r>
            <a:endParaRPr lang="en-GB"/>
          </a:p>
        </c:rich>
      </c:tx>
      <c:layout>
        <c:manualLayout>
          <c:xMode val="edge"/>
          <c:yMode val="edge"/>
          <c:x val="0.11652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Sheet1!$B$54:$B$59</c:f>
              <c:strCache>
                <c:ptCount val="6"/>
                <c:pt idx="0">
                  <c:v>Nursery</c:v>
                </c:pt>
                <c:pt idx="1">
                  <c:v>Primary</c:v>
                </c:pt>
                <c:pt idx="2">
                  <c:v>Secondary</c:v>
                </c:pt>
                <c:pt idx="3">
                  <c:v>Special</c:v>
                </c:pt>
                <c:pt idx="4">
                  <c:v>PRU</c:v>
                </c:pt>
                <c:pt idx="5">
                  <c:v>Total</c:v>
                </c:pt>
              </c:strCache>
            </c:strRef>
          </c:cat>
          <c:val>
            <c:numRef>
              <c:f>Sheet1!$C$54:$C$59</c:f>
              <c:numCache>
                <c:formatCode>#,##0.0;[Red]\(#,##0.0\)</c:formatCode>
                <c:ptCount val="6"/>
                <c:pt idx="0">
                  <c:v>50</c:v>
                </c:pt>
                <c:pt idx="1">
                  <c:v>64.900000000000006</c:v>
                </c:pt>
                <c:pt idx="2">
                  <c:v>88.9</c:v>
                </c:pt>
                <c:pt idx="3">
                  <c:v>64.3</c:v>
                </c:pt>
                <c:pt idx="4">
                  <c:v>100</c:v>
                </c:pt>
                <c:pt idx="5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2-4E1D-9DBD-AE0BA9527240}"/>
            </c:ext>
          </c:extLst>
        </c:ser>
        <c:ser>
          <c:idx val="1"/>
          <c:order val="1"/>
          <c:tx>
            <c:strRef>
              <c:f>Sheet1!$D$53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Sheet1!$B$54:$B$59</c:f>
              <c:strCache>
                <c:ptCount val="6"/>
                <c:pt idx="0">
                  <c:v>Nursery</c:v>
                </c:pt>
                <c:pt idx="1">
                  <c:v>Primary</c:v>
                </c:pt>
                <c:pt idx="2">
                  <c:v>Secondary</c:v>
                </c:pt>
                <c:pt idx="3">
                  <c:v>Special</c:v>
                </c:pt>
                <c:pt idx="4">
                  <c:v>PRU</c:v>
                </c:pt>
                <c:pt idx="5">
                  <c:v>Total</c:v>
                </c:pt>
              </c:strCache>
            </c:strRef>
          </c:cat>
          <c:val>
            <c:numRef>
              <c:f>Sheet1!$D$54:$D$59</c:f>
              <c:numCache>
                <c:formatCode>#,##0.0;[Red]\(#,##0.0\)</c:formatCode>
                <c:ptCount val="6"/>
                <c:pt idx="0">
                  <c:v>50</c:v>
                </c:pt>
                <c:pt idx="1">
                  <c:v>62.4</c:v>
                </c:pt>
                <c:pt idx="2">
                  <c:v>85.7</c:v>
                </c:pt>
                <c:pt idx="3">
                  <c:v>53.8</c:v>
                </c:pt>
                <c:pt idx="4">
                  <c:v>100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2-4E1D-9DBD-AE0BA9527240}"/>
            </c:ext>
          </c:extLst>
        </c:ser>
        <c:ser>
          <c:idx val="2"/>
          <c:order val="2"/>
          <c:tx>
            <c:strRef>
              <c:f>Sheet1!$E$53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Sheet1!$B$54:$B$59</c:f>
              <c:strCache>
                <c:ptCount val="6"/>
                <c:pt idx="0">
                  <c:v>Nursery</c:v>
                </c:pt>
                <c:pt idx="1">
                  <c:v>Primary</c:v>
                </c:pt>
                <c:pt idx="2">
                  <c:v>Secondary</c:v>
                </c:pt>
                <c:pt idx="3">
                  <c:v>Special</c:v>
                </c:pt>
                <c:pt idx="4">
                  <c:v>PRU</c:v>
                </c:pt>
                <c:pt idx="5">
                  <c:v>Total</c:v>
                </c:pt>
              </c:strCache>
            </c:strRef>
          </c:cat>
          <c:val>
            <c:numRef>
              <c:f>Sheet1!$E$54:$E$59</c:f>
              <c:numCache>
                <c:formatCode>#,##0.0;[Red]\(#,##0.0\)</c:formatCode>
                <c:ptCount val="6"/>
                <c:pt idx="0">
                  <c:v>0</c:v>
                </c:pt>
                <c:pt idx="1">
                  <c:v>57.2</c:v>
                </c:pt>
                <c:pt idx="2">
                  <c:v>100</c:v>
                </c:pt>
                <c:pt idx="3">
                  <c:v>54.5</c:v>
                </c:pt>
                <c:pt idx="4">
                  <c:v>100</c:v>
                </c:pt>
                <c:pt idx="5">
                  <c:v>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A2-4E1D-9DBD-AE0BA9527240}"/>
            </c:ext>
          </c:extLst>
        </c:ser>
        <c:ser>
          <c:idx val="3"/>
          <c:order val="3"/>
          <c:tx>
            <c:strRef>
              <c:f>Sheet1!$F$53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Sheet1!$B$54:$B$59</c:f>
              <c:strCache>
                <c:ptCount val="6"/>
                <c:pt idx="0">
                  <c:v>Nursery</c:v>
                </c:pt>
                <c:pt idx="1">
                  <c:v>Primary</c:v>
                </c:pt>
                <c:pt idx="2">
                  <c:v>Secondary</c:v>
                </c:pt>
                <c:pt idx="3">
                  <c:v>Special</c:v>
                </c:pt>
                <c:pt idx="4">
                  <c:v>PRU</c:v>
                </c:pt>
                <c:pt idx="5">
                  <c:v>Total</c:v>
                </c:pt>
              </c:strCache>
            </c:strRef>
          </c:cat>
          <c:val>
            <c:numRef>
              <c:f>Sheet1!$F$54:$F$59</c:f>
              <c:numCache>
                <c:formatCode>#,##0.0;[Red]\(#,##0.0\)</c:formatCode>
                <c:ptCount val="6"/>
                <c:pt idx="0">
                  <c:v>0</c:v>
                </c:pt>
                <c:pt idx="1">
                  <c:v>56.5</c:v>
                </c:pt>
                <c:pt idx="2">
                  <c:v>80</c:v>
                </c:pt>
                <c:pt idx="3">
                  <c:v>80</c:v>
                </c:pt>
                <c:pt idx="4">
                  <c:v>100</c:v>
                </c:pt>
                <c:pt idx="5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A2-4E1D-9DBD-AE0BA9527240}"/>
            </c:ext>
          </c:extLst>
        </c:ser>
        <c:ser>
          <c:idx val="4"/>
          <c:order val="4"/>
          <c:tx>
            <c:strRef>
              <c:f>Sheet1!$G$53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Sheet1!$B$54:$B$59</c:f>
              <c:strCache>
                <c:ptCount val="6"/>
                <c:pt idx="0">
                  <c:v>Nursery</c:v>
                </c:pt>
                <c:pt idx="1">
                  <c:v>Primary</c:v>
                </c:pt>
                <c:pt idx="2">
                  <c:v>Secondary</c:v>
                </c:pt>
                <c:pt idx="3">
                  <c:v>Special</c:v>
                </c:pt>
                <c:pt idx="4">
                  <c:v>PRU</c:v>
                </c:pt>
                <c:pt idx="5">
                  <c:v>Total</c:v>
                </c:pt>
              </c:strCache>
            </c:strRef>
          </c:cat>
          <c:val>
            <c:numRef>
              <c:f>Sheet1!$G$54:$G$59</c:f>
              <c:numCache>
                <c:formatCode>#,##0.0;[Red]\(#,##0.0\)</c:formatCode>
                <c:ptCount val="6"/>
                <c:pt idx="0">
                  <c:v>50</c:v>
                </c:pt>
                <c:pt idx="1">
                  <c:v>59.4</c:v>
                </c:pt>
                <c:pt idx="2">
                  <c:v>50</c:v>
                </c:pt>
                <c:pt idx="3">
                  <c:v>57.1</c:v>
                </c:pt>
                <c:pt idx="4">
                  <c:v>100</c:v>
                </c:pt>
                <c:pt idx="5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A2-4E1D-9DBD-AE0BA9527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5261720"/>
        <c:axId val="615265328"/>
      </c:barChart>
      <c:catAx>
        <c:axId val="61526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265328"/>
        <c:crosses val="autoZero"/>
        <c:auto val="1"/>
        <c:lblAlgn val="ctr"/>
        <c:lblOffset val="100"/>
        <c:noMultiLvlLbl val="0"/>
      </c:catAx>
      <c:valAx>
        <c:axId val="615265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;[Red]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26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52</xdr:row>
      <xdr:rowOff>23811</xdr:rowOff>
    </xdr:from>
    <xdr:to>
      <xdr:col>16</xdr:col>
      <xdr:colOff>295274</xdr:colOff>
      <xdr:row>72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73E742-588F-4085-B942-80D1B0117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Child,%20Fam%20&amp;%20Educ/Education/Schools%20Team/Monitor%202021/School%20finance%20stats%202021-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essexcountycouncil.sharepoint.com/sites/ChildrenandFamiliesandEducationFinanceTeam-EducBP/Shared%20Documents/Educ%20BP/Schools%20Forum/Finance%20Review%20Group/2022%20Meetings/21%20June%202021/June%2022%20-%20Agenda%20Item%202%20-%20Annex%20B%20-%20Maintained%20Use%20of%20Balances.xlsx?6D0D4060" TargetMode="External"/><Relationship Id="rId1" Type="http://schemas.openxmlformats.org/officeDocument/2006/relationships/externalLinkPath" Target="file:///\\6D0D4060\June%2022%20-%20Agenda%20Item%202%20-%20Annex%20B%20-%20Maintained%20Use%20of%20Balan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chool Summary"/>
      <sheetName val="Schools with finance issues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</row>
        <row r="2">
          <cell r="A2" t="str">
            <v>DfE</v>
          </cell>
          <cell r="B2" t="str">
            <v>cost code</v>
          </cell>
          <cell r="C2" t="str">
            <v>School</v>
          </cell>
          <cell r="D2" t="str">
            <v>Mon Off</v>
          </cell>
          <cell r="E2" t="str">
            <v>Area</v>
          </cell>
          <cell r="F2" t="str">
            <v>Bank?</v>
          </cell>
          <cell r="G2" t="str">
            <v>Acad</v>
          </cell>
          <cell r="H2" t="str">
            <v>2021-22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</row>
        <row r="3">
          <cell r="A3"/>
          <cell r="B3"/>
          <cell r="C3"/>
          <cell r="D3"/>
          <cell r="E3"/>
          <cell r="F3"/>
          <cell r="G3"/>
          <cell r="H3" t="str">
            <v>Funded Pupil Numbers</v>
          </cell>
          <cell r="I3" t="str">
            <v>Budget</v>
          </cell>
          <cell r="J3"/>
          <cell r="K3" t="str">
            <v>Estimated Revenue Outturn - change from prior year revenue balance</v>
          </cell>
          <cell r="L3"/>
          <cell r="M3"/>
          <cell r="N3"/>
          <cell r="O3" t="str">
            <v>Budget inc. C/F</v>
          </cell>
          <cell r="P3" t="str">
            <v>Closing Balance 31/03/21</v>
          </cell>
          <cell r="Q3"/>
          <cell r="R3" t="str">
            <v>REV % Acc Bal</v>
          </cell>
        </row>
        <row r="4">
          <cell r="A4"/>
          <cell r="B4"/>
          <cell r="C4"/>
          <cell r="D4"/>
          <cell r="E4"/>
          <cell r="F4"/>
          <cell r="G4"/>
          <cell r="H4"/>
          <cell r="I4" t="str">
            <v>Staff %</v>
          </cell>
          <cell r="J4" t="str">
            <v>Letter sent?</v>
          </cell>
          <cell r="K4" t="str">
            <v>Month 6</v>
          </cell>
          <cell r="L4" t="str">
            <v>Movement</v>
          </cell>
          <cell r="M4" t="str">
            <v>Month 9</v>
          </cell>
          <cell r="N4" t="str">
            <v>Movement</v>
          </cell>
          <cell r="O4"/>
          <cell r="P4" t="str">
            <v>Revenue</v>
          </cell>
          <cell r="Q4" t="str">
            <v>Capital</v>
          </cell>
          <cell r="R4"/>
        </row>
        <row r="5">
          <cell r="A5">
            <v>3257</v>
          </cell>
          <cell r="B5">
            <v>4750</v>
          </cell>
          <cell r="C5" t="str">
            <v>Abacus Primary</v>
          </cell>
          <cell r="D5" t="str">
            <v>NS</v>
          </cell>
          <cell r="E5" t="str">
            <v>South</v>
          </cell>
          <cell r="F5" t="str">
            <v>Y</v>
          </cell>
          <cell r="G5" t="str">
            <v/>
          </cell>
          <cell r="H5">
            <v>398.75</v>
          </cell>
          <cell r="I5">
            <v>0.86739999999999995</v>
          </cell>
          <cell r="J5" t="str">
            <v/>
          </cell>
          <cell r="K5">
            <v>160071</v>
          </cell>
          <cell r="L5">
            <v>-20541.079999999842</v>
          </cell>
          <cell r="M5">
            <v>207490</v>
          </cell>
          <cell r="N5">
            <v>26877.920000000158</v>
          </cell>
          <cell r="O5">
            <v>2124108.34</v>
          </cell>
          <cell r="P5">
            <v>253921.95999999973</v>
          </cell>
          <cell r="Q5">
            <v>0</v>
          </cell>
          <cell r="R5">
            <v>11.9542847800315</v>
          </cell>
        </row>
        <row r="6">
          <cell r="A6">
            <v>3822</v>
          </cell>
          <cell r="B6">
            <v>2842</v>
          </cell>
          <cell r="C6" t="str">
            <v>All Saints CE P Dovercourt Harwich</v>
          </cell>
          <cell r="D6" t="str">
            <v>NS</v>
          </cell>
          <cell r="E6" t="str">
            <v>North East</v>
          </cell>
          <cell r="F6" t="str">
            <v>Y</v>
          </cell>
          <cell r="G6" t="str">
            <v/>
          </cell>
          <cell r="H6">
            <v>197</v>
          </cell>
          <cell r="I6">
            <v>0.89049999999999996</v>
          </cell>
          <cell r="J6" t="str">
            <v xml:space="preserve">deficit </v>
          </cell>
          <cell r="K6">
            <v>163942</v>
          </cell>
          <cell r="L6">
            <v>-64052.079999999958</v>
          </cell>
          <cell r="M6">
            <v>131095</v>
          </cell>
          <cell r="N6">
            <v>-96899.079999999958</v>
          </cell>
          <cell r="O6">
            <v>1236074.33</v>
          </cell>
          <cell r="P6">
            <v>179807.39000000013</v>
          </cell>
          <cell r="Q6">
            <v>0</v>
          </cell>
          <cell r="R6">
            <v>14.546648663110748</v>
          </cell>
        </row>
        <row r="7">
          <cell r="A7">
            <v>3024</v>
          </cell>
          <cell r="B7">
            <v>2298</v>
          </cell>
          <cell r="C7" t="str">
            <v>All Saints CE P Fordham</v>
          </cell>
          <cell r="D7" t="str">
            <v>GJR</v>
          </cell>
          <cell r="E7" t="str">
            <v>North East</v>
          </cell>
          <cell r="F7" t="str">
            <v>Y</v>
          </cell>
          <cell r="G7" t="str">
            <v/>
          </cell>
          <cell r="H7">
            <v>132</v>
          </cell>
          <cell r="I7">
            <v>0.80649999999999999</v>
          </cell>
          <cell r="J7" t="str">
            <v/>
          </cell>
          <cell r="K7">
            <v>17060.269999999997</v>
          </cell>
          <cell r="L7">
            <v>-6274.7199999999939</v>
          </cell>
          <cell r="M7">
            <v>10096.84</v>
          </cell>
          <cell r="N7">
            <v>-13238.149999999991</v>
          </cell>
          <cell r="O7">
            <v>708278.25</v>
          </cell>
          <cell r="P7">
            <v>60843.369999999763</v>
          </cell>
          <cell r="Q7">
            <v>0</v>
          </cell>
          <cell r="R7">
            <v>8.5903202590224623</v>
          </cell>
        </row>
        <row r="8">
          <cell r="A8">
            <v>3201</v>
          </cell>
          <cell r="B8">
            <v>3332</v>
          </cell>
          <cell r="C8" t="str">
            <v>All Saints CE P Maldon</v>
          </cell>
          <cell r="D8" t="str">
            <v>NS</v>
          </cell>
          <cell r="E8" t="str">
            <v>Mid</v>
          </cell>
          <cell r="F8" t="str">
            <v>Y</v>
          </cell>
          <cell r="G8" t="str">
            <v/>
          </cell>
          <cell r="H8">
            <v>312</v>
          </cell>
          <cell r="I8">
            <v>0.89859999999999995</v>
          </cell>
          <cell r="J8"/>
          <cell r="K8">
            <v>20553.009999999995</v>
          </cell>
          <cell r="L8">
            <v>-32055.400000000387</v>
          </cell>
          <cell r="M8">
            <v>4269.13</v>
          </cell>
          <cell r="N8">
            <v>-48339.280000000384</v>
          </cell>
          <cell r="O8">
            <v>1599042.0399999998</v>
          </cell>
          <cell r="P8">
            <v>42395.879999999888</v>
          </cell>
          <cell r="Q8">
            <v>0</v>
          </cell>
          <cell r="R8">
            <v>2.6513299175048513</v>
          </cell>
        </row>
        <row r="9">
          <cell r="A9">
            <v>3314</v>
          </cell>
          <cell r="B9">
            <v>2552</v>
          </cell>
          <cell r="C9" t="str">
            <v>All Saints'CE (Aided) P Great Oakley</v>
          </cell>
          <cell r="D9" t="str">
            <v>NS</v>
          </cell>
          <cell r="E9" t="str">
            <v>North East</v>
          </cell>
          <cell r="F9" t="str">
            <v>Y</v>
          </cell>
          <cell r="G9" t="str">
            <v/>
          </cell>
          <cell r="H9">
            <v>110</v>
          </cell>
          <cell r="I9">
            <v>0.72340000000000004</v>
          </cell>
          <cell r="J9">
            <v>43948</v>
          </cell>
          <cell r="K9">
            <v>65285.75</v>
          </cell>
          <cell r="L9">
            <v>-31292.120000000112</v>
          </cell>
          <cell r="M9">
            <v>61970</v>
          </cell>
          <cell r="N9">
            <v>-34607.870000000112</v>
          </cell>
          <cell r="O9">
            <v>718709.99000000011</v>
          </cell>
          <cell r="P9">
            <v>83456.120000000112</v>
          </cell>
          <cell r="Q9">
            <v>0</v>
          </cell>
          <cell r="R9">
            <v>11.611932651722304</v>
          </cell>
        </row>
        <row r="10">
          <cell r="A10">
            <v>2043</v>
          </cell>
          <cell r="B10">
            <v>1010</v>
          </cell>
          <cell r="C10" t="str">
            <v>Alresford C P</v>
          </cell>
          <cell r="D10" t="str">
            <v>NS</v>
          </cell>
          <cell r="E10" t="str">
            <v>North East</v>
          </cell>
          <cell r="F10" t="str">
            <v>Y</v>
          </cell>
          <cell r="G10" t="str">
            <v/>
          </cell>
          <cell r="H10">
            <v>193.83333333333334</v>
          </cell>
          <cell r="I10">
            <v>0.84109999999999996</v>
          </cell>
          <cell r="J10" t="str">
            <v/>
          </cell>
          <cell r="K10">
            <v>438</v>
          </cell>
          <cell r="L10">
            <v>-102140.88999999978</v>
          </cell>
          <cell r="M10">
            <v>25106</v>
          </cell>
          <cell r="N10">
            <v>-77472.889999999781</v>
          </cell>
          <cell r="O10">
            <v>1074392.3999999999</v>
          </cell>
          <cell r="P10">
            <v>88512.580000000075</v>
          </cell>
          <cell r="Q10">
            <v>81.260000000000218</v>
          </cell>
          <cell r="R10">
            <v>8.2383847838089768</v>
          </cell>
        </row>
        <row r="11">
          <cell r="A11">
            <v>2710</v>
          </cell>
          <cell r="B11">
            <v>1026</v>
          </cell>
          <cell r="C11" t="str">
            <v>Ashdon C P</v>
          </cell>
          <cell r="D11" t="str">
            <v>NS</v>
          </cell>
          <cell r="E11" t="str">
            <v>West</v>
          </cell>
          <cell r="F11" t="str">
            <v>Y</v>
          </cell>
          <cell r="G11" t="str">
            <v/>
          </cell>
          <cell r="H11">
            <v>69</v>
          </cell>
          <cell r="I11">
            <v>0.73</v>
          </cell>
          <cell r="J11" t="str">
            <v xml:space="preserve">staff % &amp; deficit </v>
          </cell>
          <cell r="K11">
            <v>67447</v>
          </cell>
          <cell r="L11">
            <v>-74.540000000095461</v>
          </cell>
          <cell r="M11">
            <v>79931</v>
          </cell>
          <cell r="N11">
            <v>12409.459999999905</v>
          </cell>
          <cell r="O11">
            <v>504587.04</v>
          </cell>
          <cell r="P11">
            <v>92263.330000000016</v>
          </cell>
          <cell r="Q11">
            <v>0</v>
          </cell>
          <cell r="R11">
            <v>18.284918693115866</v>
          </cell>
        </row>
        <row r="12">
          <cell r="A12">
            <v>2579</v>
          </cell>
          <cell r="B12">
            <v>2452</v>
          </cell>
          <cell r="C12" t="str">
            <v>Baddow Hall C I Gt Baddow</v>
          </cell>
          <cell r="D12" t="str">
            <v>NS</v>
          </cell>
          <cell r="E12" t="str">
            <v>Mid</v>
          </cell>
          <cell r="F12" t="str">
            <v>Y</v>
          </cell>
          <cell r="G12" t="str">
            <v/>
          </cell>
          <cell r="H12">
            <v>172</v>
          </cell>
          <cell r="I12">
            <v>0.89439999999999997</v>
          </cell>
          <cell r="J12" t="str">
            <v/>
          </cell>
          <cell r="K12">
            <v>137558</v>
          </cell>
          <cell r="L12">
            <v>-100767.97000000044</v>
          </cell>
          <cell r="M12">
            <v>163496</v>
          </cell>
          <cell r="N12">
            <v>-74829.970000000438</v>
          </cell>
          <cell r="O12">
            <v>1142754.23</v>
          </cell>
          <cell r="P12">
            <v>248237.35999999987</v>
          </cell>
          <cell r="Q12">
            <v>0</v>
          </cell>
          <cell r="R12">
            <v>21.722725104242219</v>
          </cell>
        </row>
        <row r="13">
          <cell r="A13">
            <v>2609</v>
          </cell>
          <cell r="B13">
            <v>2450</v>
          </cell>
          <cell r="C13" t="str">
            <v>Baddow Hall C J Gt Baddow</v>
          </cell>
          <cell r="D13" t="str">
            <v>NS</v>
          </cell>
          <cell r="E13" t="str">
            <v>Mid</v>
          </cell>
          <cell r="F13" t="str">
            <v>Y</v>
          </cell>
          <cell r="G13" t="str">
            <v/>
          </cell>
          <cell r="H13">
            <v>223</v>
          </cell>
          <cell r="I13">
            <v>0.77390000000000003</v>
          </cell>
          <cell r="J13" t="str">
            <v/>
          </cell>
          <cell r="K13">
            <v>50056.3</v>
          </cell>
          <cell r="L13">
            <v>-93329.549999999625</v>
          </cell>
          <cell r="M13">
            <v>40099.46</v>
          </cell>
          <cell r="N13">
            <v>-103286.38999999964</v>
          </cell>
          <cell r="O13">
            <v>1289990.0900000001</v>
          </cell>
          <cell r="P13">
            <v>73691.950000000885</v>
          </cell>
          <cell r="Q13">
            <v>0</v>
          </cell>
          <cell r="R13">
            <v>5.7125981487191799</v>
          </cell>
        </row>
        <row r="14">
          <cell r="A14">
            <v>2088</v>
          </cell>
          <cell r="B14">
            <v>4432</v>
          </cell>
          <cell r="C14" t="str">
            <v>Baynards C P Tiptree</v>
          </cell>
          <cell r="D14" t="str">
            <v>GJR</v>
          </cell>
          <cell r="E14" t="str">
            <v>North East</v>
          </cell>
          <cell r="F14" t="str">
            <v>Y</v>
          </cell>
          <cell r="G14" t="str">
            <v/>
          </cell>
          <cell r="H14">
            <v>102</v>
          </cell>
          <cell r="I14">
            <v>0.90559999999999996</v>
          </cell>
          <cell r="J14" t="str">
            <v>Staff %</v>
          </cell>
          <cell r="K14">
            <v>70272.91</v>
          </cell>
          <cell r="L14">
            <v>-25674.860000000015</v>
          </cell>
          <cell r="M14">
            <v>59259.95</v>
          </cell>
          <cell r="N14">
            <v>-36687.820000000022</v>
          </cell>
          <cell r="O14">
            <v>731877.39000000013</v>
          </cell>
          <cell r="P14">
            <v>81121.580000000191</v>
          </cell>
          <cell r="Q14">
            <v>0</v>
          </cell>
          <cell r="R14">
            <v>11.08403963674847</v>
          </cell>
        </row>
        <row r="15">
          <cell r="A15">
            <v>2789</v>
          </cell>
          <cell r="B15">
            <v>2454</v>
          </cell>
          <cell r="C15" t="str">
            <v>Beehive Lane C P Gt Baddow</v>
          </cell>
          <cell r="D15" t="str">
            <v>GJR</v>
          </cell>
          <cell r="E15" t="str">
            <v>Mid</v>
          </cell>
          <cell r="F15" t="str">
            <v>Y</v>
          </cell>
          <cell r="G15" t="str">
            <v/>
          </cell>
          <cell r="H15">
            <v>208</v>
          </cell>
          <cell r="I15">
            <v>0.88739999999999997</v>
          </cell>
          <cell r="J15" t="str">
            <v>sustainability</v>
          </cell>
          <cell r="K15">
            <v>1473</v>
          </cell>
          <cell r="L15">
            <v>-61611.000000000233</v>
          </cell>
          <cell r="M15">
            <v>36378.83</v>
          </cell>
          <cell r="N15">
            <v>-26705.170000000231</v>
          </cell>
          <cell r="O15">
            <v>1133681.8799999999</v>
          </cell>
          <cell r="P15">
            <v>55577.260000000242</v>
          </cell>
          <cell r="Q15">
            <v>0</v>
          </cell>
          <cell r="R15">
            <v>4.902368202268546</v>
          </cell>
        </row>
        <row r="16">
          <cell r="A16">
            <v>2747</v>
          </cell>
          <cell r="B16">
            <v>4200</v>
          </cell>
          <cell r="C16" t="str">
            <v>Bentfield C P Stansted</v>
          </cell>
          <cell r="D16" t="str">
            <v>GJR</v>
          </cell>
          <cell r="E16" t="str">
            <v>West</v>
          </cell>
          <cell r="F16" t="str">
            <v>Y</v>
          </cell>
          <cell r="G16" t="str">
            <v/>
          </cell>
          <cell r="H16">
            <v>219</v>
          </cell>
          <cell r="I16">
            <v>0.94499999999999995</v>
          </cell>
          <cell r="J16" t="str">
            <v>Staff %</v>
          </cell>
          <cell r="K16">
            <v>33755.99</v>
          </cell>
          <cell r="L16">
            <v>-151463.01</v>
          </cell>
          <cell r="M16">
            <v>182777.81</v>
          </cell>
          <cell r="N16">
            <v>-2441.1900000000023</v>
          </cell>
          <cell r="O16">
            <v>1877593.01</v>
          </cell>
          <cell r="P16">
            <v>208863.80000000005</v>
          </cell>
          <cell r="Q16">
            <v>138.22000000000116</v>
          </cell>
          <cell r="R16">
            <v>11.124018830896693</v>
          </cell>
        </row>
        <row r="17">
          <cell r="A17">
            <v>3402</v>
          </cell>
          <cell r="B17">
            <v>1232</v>
          </cell>
          <cell r="C17" t="str">
            <v>Bentley St Pauls CE P</v>
          </cell>
          <cell r="D17" t="str">
            <v>GJR</v>
          </cell>
          <cell r="E17" t="str">
            <v>South</v>
          </cell>
          <cell r="F17" t="str">
            <v>Y</v>
          </cell>
          <cell r="G17" t="str">
            <v/>
          </cell>
          <cell r="H17">
            <v>208</v>
          </cell>
          <cell r="I17">
            <v>0.88229999999999997</v>
          </cell>
          <cell r="J17" t="str">
            <v>sustainability</v>
          </cell>
          <cell r="K17">
            <v>22829.83</v>
          </cell>
          <cell r="L17">
            <v>-32427.339999999924</v>
          </cell>
          <cell r="M17">
            <v>59212.06</v>
          </cell>
          <cell r="N17">
            <v>3954.8900000000722</v>
          </cell>
          <cell r="O17">
            <v>1101166.9300000002</v>
          </cell>
          <cell r="P17">
            <v>125499.32999999984</v>
          </cell>
          <cell r="Q17">
            <v>0</v>
          </cell>
          <cell r="R17">
            <v>11.396939608420661</v>
          </cell>
        </row>
        <row r="18">
          <cell r="A18">
            <v>3309</v>
          </cell>
          <cell r="B18">
            <v>1292</v>
          </cell>
          <cell r="C18" t="str">
            <v>Birch CE (V/A) P</v>
          </cell>
          <cell r="D18" t="str">
            <v>GJR</v>
          </cell>
          <cell r="E18" t="str">
            <v>North East</v>
          </cell>
          <cell r="F18" t="str">
            <v>Y</v>
          </cell>
          <cell r="G18" t="str">
            <v/>
          </cell>
          <cell r="H18">
            <v>145</v>
          </cell>
          <cell r="I18">
            <v>0.88970000000000005</v>
          </cell>
          <cell r="J18" t="str">
            <v>sustainability</v>
          </cell>
          <cell r="K18">
            <v>100917</v>
          </cell>
          <cell r="L18">
            <v>-12046.880000000005</v>
          </cell>
          <cell r="M18">
            <v>102848</v>
          </cell>
          <cell r="N18">
            <v>-10115.880000000005</v>
          </cell>
          <cell r="O18">
            <v>819230.00000000012</v>
          </cell>
          <cell r="P18">
            <v>126284.89999999991</v>
          </cell>
          <cell r="Q18">
            <v>8423.42</v>
          </cell>
          <cell r="R18">
            <v>15.415072690209087</v>
          </cell>
        </row>
        <row r="19">
          <cell r="A19">
            <v>3241</v>
          </cell>
          <cell r="B19">
            <v>1300</v>
          </cell>
          <cell r="C19" t="str">
            <v>Birchanger CE P</v>
          </cell>
          <cell r="D19" t="str">
            <v>GJR</v>
          </cell>
          <cell r="E19" t="str">
            <v>West</v>
          </cell>
          <cell r="F19" t="str">
            <v>Y</v>
          </cell>
          <cell r="G19" t="str">
            <v/>
          </cell>
          <cell r="H19">
            <v>103</v>
          </cell>
          <cell r="I19">
            <v>0.90500000000000003</v>
          </cell>
          <cell r="J19" t="str">
            <v/>
          </cell>
          <cell r="K19">
            <v>143477</v>
          </cell>
          <cell r="L19">
            <v>-45390.420000000158</v>
          </cell>
          <cell r="M19">
            <v>129348</v>
          </cell>
          <cell r="N19">
            <v>-59519.420000000158</v>
          </cell>
          <cell r="O19">
            <v>823744.0199999999</v>
          </cell>
          <cell r="P19">
            <v>128379.3600000001</v>
          </cell>
          <cell r="Q19">
            <v>0</v>
          </cell>
          <cell r="R19">
            <v>15.584860937746184</v>
          </cell>
        </row>
        <row r="20">
          <cell r="A20">
            <v>3324</v>
          </cell>
          <cell r="B20">
            <v>2528</v>
          </cell>
          <cell r="C20" t="str">
            <v>Bishop William Ward CE P Gt Horkesley</v>
          </cell>
          <cell r="D20" t="str">
            <v>GJR</v>
          </cell>
          <cell r="E20" t="str">
            <v>North East</v>
          </cell>
          <cell r="F20" t="str">
            <v>Y</v>
          </cell>
          <cell r="G20" t="str">
            <v/>
          </cell>
          <cell r="H20">
            <v>186</v>
          </cell>
          <cell r="I20">
            <v>0.80410000000000004</v>
          </cell>
          <cell r="J20" t="str">
            <v>sustainability</v>
          </cell>
          <cell r="K20">
            <v>18753</v>
          </cell>
          <cell r="L20">
            <v>983.92999999993481</v>
          </cell>
          <cell r="M20">
            <v>27151.120000000003</v>
          </cell>
          <cell r="N20">
            <v>9382.0499999999374</v>
          </cell>
          <cell r="O20">
            <v>958238.83</v>
          </cell>
          <cell r="P20">
            <v>47815.170000000042</v>
          </cell>
          <cell r="Q20">
            <v>0</v>
          </cell>
          <cell r="R20">
            <v>4.9899011084741831</v>
          </cell>
        </row>
        <row r="21">
          <cell r="A21">
            <v>3823</v>
          </cell>
          <cell r="B21">
            <v>1696</v>
          </cell>
          <cell r="C21" t="str">
            <v>Bishops CE &amp; RC P The Chelmsford</v>
          </cell>
          <cell r="D21" t="str">
            <v>GJR</v>
          </cell>
          <cell r="E21" t="str">
            <v>Mid</v>
          </cell>
          <cell r="F21" t="str">
            <v>Y</v>
          </cell>
          <cell r="G21" t="str">
            <v/>
          </cell>
          <cell r="H21">
            <v>434</v>
          </cell>
          <cell r="I21">
            <v>0.81499999999999995</v>
          </cell>
          <cell r="J21" t="str">
            <v/>
          </cell>
          <cell r="K21">
            <v>284159</v>
          </cell>
          <cell r="L21">
            <v>-41324.15000000014</v>
          </cell>
          <cell r="M21">
            <v>296005.58</v>
          </cell>
          <cell r="N21">
            <v>-29477.570000000123</v>
          </cell>
          <cell r="O21">
            <v>2440643.65</v>
          </cell>
          <cell r="P21">
            <v>463124.5299999998</v>
          </cell>
          <cell r="Q21">
            <v>0</v>
          </cell>
          <cell r="R21">
            <v>18.975507956681827</v>
          </cell>
        </row>
        <row r="22">
          <cell r="A22">
            <v>2640</v>
          </cell>
          <cell r="B22">
            <v>1308</v>
          </cell>
          <cell r="C22" t="str">
            <v>Blackmore C P</v>
          </cell>
          <cell r="D22" t="str">
            <v>GJR</v>
          </cell>
          <cell r="E22" t="str">
            <v>South</v>
          </cell>
          <cell r="F22" t="str">
            <v>Y</v>
          </cell>
          <cell r="G22" t="str">
            <v/>
          </cell>
          <cell r="H22">
            <v>168</v>
          </cell>
          <cell r="I22">
            <v>0.90159999999999996</v>
          </cell>
          <cell r="J22" t="str">
            <v/>
          </cell>
          <cell r="K22">
            <v>146318.95000000001</v>
          </cell>
          <cell r="L22">
            <v>-4215.6899999998859</v>
          </cell>
          <cell r="M22">
            <v>108554</v>
          </cell>
          <cell r="N22">
            <v>-41980.639999999898</v>
          </cell>
          <cell r="O22">
            <v>980470.4</v>
          </cell>
          <cell r="P22">
            <v>119742.55000000028</v>
          </cell>
          <cell r="Q22">
            <v>6321.67</v>
          </cell>
          <cell r="R22">
            <v>12.2127654236171</v>
          </cell>
        </row>
        <row r="23">
          <cell r="A23">
            <v>2659</v>
          </cell>
          <cell r="B23">
            <v>1324</v>
          </cell>
          <cell r="C23" t="str">
            <v>Boreham C P</v>
          </cell>
          <cell r="D23" t="str">
            <v>GJR</v>
          </cell>
          <cell r="E23" t="str">
            <v>Mid</v>
          </cell>
          <cell r="F23" t="str">
            <v>Y</v>
          </cell>
          <cell r="G23" t="str">
            <v/>
          </cell>
          <cell r="H23">
            <v>227</v>
          </cell>
          <cell r="I23">
            <v>0.84289999999999998</v>
          </cell>
          <cell r="J23" t="str">
            <v>sustainability</v>
          </cell>
          <cell r="K23">
            <v>53744.41</v>
          </cell>
          <cell r="L23">
            <v>-4567.5199999996985</v>
          </cell>
          <cell r="M23">
            <v>43924.049999999996</v>
          </cell>
          <cell r="N23">
            <v>-14387.879999999706</v>
          </cell>
          <cell r="O23">
            <v>1222001.73</v>
          </cell>
          <cell r="P23">
            <v>137453.08999999985</v>
          </cell>
          <cell r="Q23">
            <v>0</v>
          </cell>
          <cell r="R23">
            <v>11.248191113444648</v>
          </cell>
        </row>
        <row r="24">
          <cell r="A24">
            <v>3018</v>
          </cell>
          <cell r="B24">
            <v>1340</v>
          </cell>
          <cell r="C24" t="str">
            <v>Boxted CE P</v>
          </cell>
          <cell r="D24" t="str">
            <v>GJR</v>
          </cell>
          <cell r="E24" t="str">
            <v>North East</v>
          </cell>
          <cell r="F24" t="str">
            <v>Y</v>
          </cell>
          <cell r="G24" t="str">
            <v/>
          </cell>
          <cell r="H24">
            <v>202</v>
          </cell>
          <cell r="I24">
            <v>0.82940000000000003</v>
          </cell>
          <cell r="J24" t="str">
            <v/>
          </cell>
          <cell r="K24">
            <v>186966.75</v>
          </cell>
          <cell r="L24">
            <v>-35832.739999999758</v>
          </cell>
          <cell r="M24">
            <v>179115.51</v>
          </cell>
          <cell r="N24">
            <v>-43683.979999999749</v>
          </cell>
          <cell r="O24">
            <v>1429823.63</v>
          </cell>
          <cell r="P24">
            <v>191539.14999999944</v>
          </cell>
          <cell r="Q24">
            <v>0</v>
          </cell>
          <cell r="R24">
            <v>13.395998358203066</v>
          </cell>
        </row>
        <row r="25">
          <cell r="A25">
            <v>2044</v>
          </cell>
          <cell r="B25">
            <v>1348</v>
          </cell>
          <cell r="C25" t="str">
            <v>Bradfield C P</v>
          </cell>
          <cell r="D25" t="str">
            <v>GJR</v>
          </cell>
          <cell r="E25" t="str">
            <v>North East</v>
          </cell>
          <cell r="F25" t="str">
            <v>Y</v>
          </cell>
          <cell r="G25" t="str">
            <v/>
          </cell>
          <cell r="H25">
            <v>113</v>
          </cell>
          <cell r="I25">
            <v>0.8034</v>
          </cell>
          <cell r="J25" t="str">
            <v>sustainability</v>
          </cell>
          <cell r="K25">
            <v>26882.62</v>
          </cell>
          <cell r="L25">
            <v>-26152.849999999973</v>
          </cell>
          <cell r="M25">
            <v>28606.63</v>
          </cell>
          <cell r="N25">
            <v>-24428.839999999971</v>
          </cell>
          <cell r="O25">
            <v>910046.64999999991</v>
          </cell>
          <cell r="P25">
            <v>64424.879999999772</v>
          </cell>
          <cell r="Q25">
            <v>0</v>
          </cell>
          <cell r="R25">
            <v>7.0792942317846874</v>
          </cell>
        </row>
        <row r="26">
          <cell r="A26">
            <v>2068</v>
          </cell>
          <cell r="B26">
            <v>1460</v>
          </cell>
          <cell r="C26" t="str">
            <v>Brightlingsea C P</v>
          </cell>
          <cell r="D26" t="str">
            <v>GJR</v>
          </cell>
          <cell r="E26" t="str">
            <v>North East</v>
          </cell>
          <cell r="F26" t="str">
            <v>Y</v>
          </cell>
          <cell r="G26" t="str">
            <v/>
          </cell>
          <cell r="H26">
            <v>662</v>
          </cell>
          <cell r="I26">
            <v>0.83250000000000002</v>
          </cell>
          <cell r="J26" t="str">
            <v/>
          </cell>
          <cell r="K26">
            <v>414927</v>
          </cell>
          <cell r="L26">
            <v>166574.33000000007</v>
          </cell>
          <cell r="M26">
            <v>422697</v>
          </cell>
          <cell r="N26">
            <v>174344.33000000007</v>
          </cell>
          <cell r="O26">
            <v>3705224.0399999996</v>
          </cell>
          <cell r="P26">
            <v>507943.78999999957</v>
          </cell>
          <cell r="Q26">
            <v>0</v>
          </cell>
          <cell r="R26">
            <v>13.708854971155796</v>
          </cell>
        </row>
        <row r="27">
          <cell r="A27">
            <v>2015</v>
          </cell>
          <cell r="B27">
            <v>1251</v>
          </cell>
          <cell r="C27" t="str">
            <v>Brightside Primary School</v>
          </cell>
          <cell r="D27" t="str">
            <v>GJR</v>
          </cell>
          <cell r="E27" t="str">
            <v>South</v>
          </cell>
          <cell r="F27" t="str">
            <v>Y</v>
          </cell>
          <cell r="G27" t="str">
            <v/>
          </cell>
          <cell r="H27">
            <v>517.58333333333337</v>
          </cell>
          <cell r="I27">
            <v>0.87370000000000003</v>
          </cell>
          <cell r="J27" t="str">
            <v/>
          </cell>
          <cell r="K27">
            <v>338430.58999999997</v>
          </cell>
          <cell r="L27">
            <v>-161083.97000000009</v>
          </cell>
          <cell r="M27">
            <v>317668.92</v>
          </cell>
          <cell r="N27">
            <v>-181845.64000000007</v>
          </cell>
          <cell r="O27">
            <v>2931671.68</v>
          </cell>
          <cell r="P27">
            <v>491382.2399999979</v>
          </cell>
          <cell r="Q27">
            <v>0</v>
          </cell>
          <cell r="R27">
            <v>16.761162013885468</v>
          </cell>
        </row>
        <row r="28">
          <cell r="A28">
            <v>5280</v>
          </cell>
          <cell r="B28">
            <v>1814</v>
          </cell>
          <cell r="C28" t="str">
            <v>Brinkley Grove Primary School</v>
          </cell>
          <cell r="D28" t="str">
            <v>GJR</v>
          </cell>
          <cell r="E28" t="str">
            <v>North East</v>
          </cell>
          <cell r="F28" t="str">
            <v>Y</v>
          </cell>
          <cell r="G28" t="str">
            <v/>
          </cell>
          <cell r="H28">
            <v>404</v>
          </cell>
          <cell r="I28">
            <v>0.88270000000000004</v>
          </cell>
          <cell r="J28" t="str">
            <v>sustainability</v>
          </cell>
          <cell r="K28">
            <v>163840.29999999999</v>
          </cell>
          <cell r="L28">
            <v>-80526.399999999965</v>
          </cell>
          <cell r="M28">
            <v>176528.03</v>
          </cell>
          <cell r="N28">
            <v>-67838.669999999955</v>
          </cell>
          <cell r="O28">
            <v>2213668.21</v>
          </cell>
          <cell r="P28">
            <v>259649.67999999993</v>
          </cell>
          <cell r="Q28">
            <v>0</v>
          </cell>
          <cell r="R28">
            <v>11.729385588457268</v>
          </cell>
        </row>
        <row r="29">
          <cell r="A29">
            <v>5252</v>
          </cell>
          <cell r="B29">
            <v>1476</v>
          </cell>
          <cell r="C29" t="str">
            <v>Broomfield Primary School</v>
          </cell>
          <cell r="D29" t="str">
            <v>GJR</v>
          </cell>
          <cell r="E29" t="str">
            <v>Mid</v>
          </cell>
          <cell r="F29" t="str">
            <v>Y</v>
          </cell>
          <cell r="G29" t="str">
            <v/>
          </cell>
          <cell r="H29">
            <v>349.75</v>
          </cell>
          <cell r="I29">
            <v>0.8619</v>
          </cell>
          <cell r="J29" t="str">
            <v>sustainability</v>
          </cell>
          <cell r="K29">
            <v>82476.260000000009</v>
          </cell>
          <cell r="L29">
            <v>-106512.64000000013</v>
          </cell>
          <cell r="M29">
            <v>112596.37</v>
          </cell>
          <cell r="N29">
            <v>-76392.530000000144</v>
          </cell>
          <cell r="O29">
            <v>1878962.2799999998</v>
          </cell>
          <cell r="P29">
            <v>170303.29999999958</v>
          </cell>
          <cell r="Q29">
            <v>0</v>
          </cell>
          <cell r="R29">
            <v>9.0636891337701364</v>
          </cell>
        </row>
        <row r="30">
          <cell r="A30">
            <v>2069</v>
          </cell>
          <cell r="B30">
            <v>4856</v>
          </cell>
          <cell r="C30" t="str">
            <v>Broomgrove C I Wivenhoe</v>
          </cell>
          <cell r="D30" t="str">
            <v>GJR</v>
          </cell>
          <cell r="E30" t="str">
            <v>North East</v>
          </cell>
          <cell r="F30" t="str">
            <v>Y</v>
          </cell>
          <cell r="G30" t="str">
            <v/>
          </cell>
          <cell r="H30">
            <v>167</v>
          </cell>
          <cell r="I30">
            <v>0.85980000000000001</v>
          </cell>
          <cell r="J30" t="str">
            <v/>
          </cell>
          <cell r="K30">
            <v>73533</v>
          </cell>
          <cell r="L30">
            <v>-24924.979999999865</v>
          </cell>
          <cell r="M30">
            <v>87353</v>
          </cell>
          <cell r="N30">
            <v>-11104.979999999865</v>
          </cell>
          <cell r="O30">
            <v>987496.24</v>
          </cell>
          <cell r="P30">
            <v>117793.32000000018</v>
          </cell>
          <cell r="Q30">
            <v>0</v>
          </cell>
          <cell r="R30">
            <v>11.928482887185494</v>
          </cell>
        </row>
        <row r="31">
          <cell r="A31">
            <v>2073</v>
          </cell>
          <cell r="B31">
            <v>4854</v>
          </cell>
          <cell r="C31" t="str">
            <v>Broomgrove C J Wivenhoe</v>
          </cell>
          <cell r="D31" t="str">
            <v>GJR</v>
          </cell>
          <cell r="E31" t="str">
            <v>North East</v>
          </cell>
          <cell r="F31" t="str">
            <v>Y</v>
          </cell>
          <cell r="G31" t="str">
            <v/>
          </cell>
          <cell r="H31">
            <v>210</v>
          </cell>
          <cell r="I31">
            <v>0.88100000000000001</v>
          </cell>
          <cell r="J31" t="str">
            <v>sustainability</v>
          </cell>
          <cell r="K31">
            <v>3260</v>
          </cell>
          <cell r="L31">
            <v>-19856.329999999842</v>
          </cell>
          <cell r="M31">
            <v>7171</v>
          </cell>
          <cell r="N31">
            <v>-15945.329999999842</v>
          </cell>
          <cell r="O31">
            <v>1057518</v>
          </cell>
          <cell r="P31">
            <v>17326.080000000075</v>
          </cell>
          <cell r="Q31">
            <v>0</v>
          </cell>
          <cell r="R31">
            <v>1.6383721128151081</v>
          </cell>
        </row>
        <row r="32">
          <cell r="A32">
            <v>3008</v>
          </cell>
          <cell r="B32">
            <v>1496</v>
          </cell>
          <cell r="C32" t="str">
            <v>Bulmer St Andrews CE P</v>
          </cell>
          <cell r="D32" t="str">
            <v>GJR</v>
          </cell>
          <cell r="E32" t="str">
            <v>Mid</v>
          </cell>
          <cell r="F32" t="str">
            <v>Y</v>
          </cell>
          <cell r="G32" t="str">
            <v/>
          </cell>
          <cell r="H32">
            <v>62</v>
          </cell>
          <cell r="I32">
            <v>0.80759999999999998</v>
          </cell>
          <cell r="J32"/>
          <cell r="K32">
            <v>15836.07</v>
          </cell>
          <cell r="L32">
            <v>-20298.550000000054</v>
          </cell>
          <cell r="M32">
            <v>39722.519999999997</v>
          </cell>
          <cell r="N32">
            <v>3587.8999999999432</v>
          </cell>
          <cell r="O32">
            <v>477987.12</v>
          </cell>
          <cell r="P32">
            <v>56626.360000000044</v>
          </cell>
          <cell r="Q32">
            <v>42.5</v>
          </cell>
          <cell r="R32">
            <v>11.846838048690527</v>
          </cell>
        </row>
        <row r="33">
          <cell r="A33">
            <v>2310</v>
          </cell>
          <cell r="B33">
            <v>1504</v>
          </cell>
          <cell r="C33" t="str">
            <v>Burnham on Crouch C P</v>
          </cell>
          <cell r="D33" t="str">
            <v>GJR</v>
          </cell>
          <cell r="E33" t="str">
            <v>Mid</v>
          </cell>
          <cell r="F33" t="str">
            <v>Y</v>
          </cell>
          <cell r="G33" t="str">
            <v/>
          </cell>
          <cell r="H33">
            <v>421</v>
          </cell>
          <cell r="I33">
            <v>0.86760000000000004</v>
          </cell>
          <cell r="J33" t="str">
            <v/>
          </cell>
          <cell r="K33">
            <v>173283.41</v>
          </cell>
          <cell r="L33">
            <v>-88832.959999999643</v>
          </cell>
          <cell r="M33">
            <v>245093.22</v>
          </cell>
          <cell r="N33">
            <v>-17023.149999999645</v>
          </cell>
          <cell r="O33">
            <v>2303089.37</v>
          </cell>
          <cell r="P33">
            <v>341944.2799999998</v>
          </cell>
          <cell r="Q33">
            <v>0</v>
          </cell>
          <cell r="R33">
            <v>14.847199785390863</v>
          </cell>
        </row>
        <row r="34">
          <cell r="A34">
            <v>5236</v>
          </cell>
          <cell r="B34">
            <v>1254</v>
          </cell>
          <cell r="C34" t="str">
            <v>Buttsbury Infant School</v>
          </cell>
          <cell r="D34" t="str">
            <v>GJR</v>
          </cell>
          <cell r="E34" t="str">
            <v>South</v>
          </cell>
          <cell r="F34" t="str">
            <v>Y</v>
          </cell>
          <cell r="G34" t="str">
            <v/>
          </cell>
          <cell r="H34">
            <v>357</v>
          </cell>
          <cell r="I34">
            <v>0.89649999999999996</v>
          </cell>
          <cell r="J34" t="str">
            <v/>
          </cell>
          <cell r="K34">
            <v>252897.41999999998</v>
          </cell>
          <cell r="L34">
            <v>-7747.730000000156</v>
          </cell>
          <cell r="M34">
            <v>207712.52000000002</v>
          </cell>
          <cell r="N34">
            <v>-52932.630000000121</v>
          </cell>
          <cell r="O34">
            <v>1972425.65</v>
          </cell>
          <cell r="P34">
            <v>279748.40999999945</v>
          </cell>
          <cell r="Q34">
            <v>0</v>
          </cell>
          <cell r="R34">
            <v>14.182963499790194</v>
          </cell>
        </row>
        <row r="35">
          <cell r="A35">
            <v>3103</v>
          </cell>
          <cell r="B35">
            <v>1560</v>
          </cell>
          <cell r="C35" t="str">
            <v>Canewdon Endowed P &amp; N</v>
          </cell>
          <cell r="D35" t="str">
            <v>GJR</v>
          </cell>
          <cell r="E35" t="str">
            <v>South</v>
          </cell>
          <cell r="F35" t="str">
            <v>Y</v>
          </cell>
          <cell r="G35" t="str">
            <v/>
          </cell>
          <cell r="H35">
            <v>110</v>
          </cell>
          <cell r="I35">
            <v>0.76680000000000004</v>
          </cell>
          <cell r="J35" t="str">
            <v/>
          </cell>
          <cell r="K35">
            <v>-8648.5199999999968</v>
          </cell>
          <cell r="L35">
            <v>-4685.8799999999828</v>
          </cell>
          <cell r="M35">
            <v>10495.450000000004</v>
          </cell>
          <cell r="N35">
            <v>14458.090000000018</v>
          </cell>
          <cell r="O35">
            <v>639825.4800000001</v>
          </cell>
          <cell r="P35">
            <v>21531.489999999874</v>
          </cell>
          <cell r="Q35">
            <v>0</v>
          </cell>
          <cell r="R35">
            <v>3.3652129640101029</v>
          </cell>
        </row>
        <row r="36">
          <cell r="A36">
            <v>2751</v>
          </cell>
          <cell r="B36">
            <v>1564</v>
          </cell>
          <cell r="C36" t="str">
            <v>Canvey C I Canvey Island</v>
          </cell>
          <cell r="D36" t="str">
            <v>GJR</v>
          </cell>
          <cell r="E36" t="str">
            <v>South</v>
          </cell>
          <cell r="F36" t="str">
            <v>Y</v>
          </cell>
          <cell r="G36" t="str">
            <v/>
          </cell>
          <cell r="H36">
            <v>180</v>
          </cell>
          <cell r="I36">
            <v>0.81100000000000005</v>
          </cell>
          <cell r="J36" t="str">
            <v/>
          </cell>
          <cell r="K36">
            <v>78899.100000000006</v>
          </cell>
          <cell r="L36">
            <v>-191865.04000000024</v>
          </cell>
          <cell r="M36">
            <v>86236.25</v>
          </cell>
          <cell r="N36">
            <v>-184527.89000000025</v>
          </cell>
          <cell r="O36">
            <v>1240166.6400000001</v>
          </cell>
          <cell r="P36">
            <v>249506.61</v>
          </cell>
          <cell r="Q36">
            <v>3966.7600000000093</v>
          </cell>
          <cell r="R36">
            <v>20.118797099718787</v>
          </cell>
        </row>
        <row r="37">
          <cell r="A37">
            <v>2311</v>
          </cell>
          <cell r="B37">
            <v>1562</v>
          </cell>
          <cell r="C37" t="str">
            <v>Canvey C J Canvey Island</v>
          </cell>
          <cell r="D37" t="str">
            <v>GJR</v>
          </cell>
          <cell r="E37" t="str">
            <v>South</v>
          </cell>
          <cell r="F37" t="str">
            <v>Y</v>
          </cell>
          <cell r="G37" t="str">
            <v/>
          </cell>
          <cell r="H37">
            <v>239</v>
          </cell>
          <cell r="I37">
            <v>0.89710000000000001</v>
          </cell>
          <cell r="J37" t="str">
            <v>sustainability</v>
          </cell>
          <cell r="K37">
            <v>66149.01999999999</v>
          </cell>
          <cell r="L37">
            <v>-73806.210000000021</v>
          </cell>
          <cell r="M37">
            <v>73885.36</v>
          </cell>
          <cell r="N37">
            <v>-66069.87000000001</v>
          </cell>
          <cell r="O37">
            <v>1434393.4</v>
          </cell>
          <cell r="P37">
            <v>144191.50000000023</v>
          </cell>
          <cell r="Q37">
            <v>5400</v>
          </cell>
          <cell r="R37">
            <v>10.052437497272383</v>
          </cell>
        </row>
        <row r="38">
          <cell r="A38">
            <v>5249</v>
          </cell>
          <cell r="B38">
            <v>1646</v>
          </cell>
          <cell r="C38" t="str">
            <v>Cathedral School</v>
          </cell>
          <cell r="D38" t="str">
            <v>GJR</v>
          </cell>
          <cell r="E38" t="str">
            <v>Mid</v>
          </cell>
          <cell r="F38" t="str">
            <v>Y</v>
          </cell>
          <cell r="G38" t="str">
            <v/>
          </cell>
          <cell r="H38">
            <v>314</v>
          </cell>
          <cell r="I38">
            <v>0.86919999999999997</v>
          </cell>
          <cell r="J38"/>
          <cell r="K38">
            <v>49162.69</v>
          </cell>
          <cell r="L38">
            <v>-18064.749999999709</v>
          </cell>
          <cell r="M38">
            <v>89469.39</v>
          </cell>
          <cell r="N38">
            <v>22241.950000000288</v>
          </cell>
          <cell r="O38">
            <v>1527636.1999999997</v>
          </cell>
          <cell r="P38">
            <v>125140.70000000042</v>
          </cell>
          <cell r="Q38">
            <v>0</v>
          </cell>
          <cell r="R38">
            <v>8.191786761795802</v>
          </cell>
        </row>
        <row r="39">
          <cell r="A39">
            <v>3826</v>
          </cell>
          <cell r="B39">
            <v>1643</v>
          </cell>
          <cell r="C39" t="str">
            <v>Chancellor Park</v>
          </cell>
          <cell r="D39" t="str">
            <v>GJR</v>
          </cell>
          <cell r="E39" t="str">
            <v>Mid</v>
          </cell>
          <cell r="F39" t="str">
            <v>Y</v>
          </cell>
          <cell r="G39" t="str">
            <v/>
          </cell>
          <cell r="H39">
            <v>239</v>
          </cell>
          <cell r="I39">
            <v>0.90429999999999999</v>
          </cell>
          <cell r="J39" t="str">
            <v>sustainability</v>
          </cell>
          <cell r="K39">
            <v>64527.459999999992</v>
          </cell>
          <cell r="L39">
            <v>-7726.540000000241</v>
          </cell>
          <cell r="M39">
            <v>46749.56</v>
          </cell>
          <cell r="N39">
            <v>-25504.440000000235</v>
          </cell>
          <cell r="O39">
            <v>1298488.6200000001</v>
          </cell>
          <cell r="P39">
            <v>78516.729999999981</v>
          </cell>
          <cell r="Q39">
            <v>0</v>
          </cell>
          <cell r="R39">
            <v>6.0467784461599647</v>
          </cell>
        </row>
        <row r="40">
          <cell r="A40">
            <v>3019</v>
          </cell>
          <cell r="B40">
            <v>1634</v>
          </cell>
          <cell r="C40" t="str">
            <v>Chappel CE P</v>
          </cell>
          <cell r="D40" t="str">
            <v>GJR</v>
          </cell>
          <cell r="E40" t="str">
            <v>North East</v>
          </cell>
          <cell r="F40" t="str">
            <v>Y</v>
          </cell>
          <cell r="G40" t="str">
            <v/>
          </cell>
          <cell r="H40">
            <v>101</v>
          </cell>
          <cell r="I40">
            <v>0.78920000000000001</v>
          </cell>
          <cell r="J40" t="str">
            <v>sustainability</v>
          </cell>
          <cell r="K40">
            <v>37475</v>
          </cell>
          <cell r="L40">
            <v>-25630.160000000149</v>
          </cell>
          <cell r="M40">
            <v>35758</v>
          </cell>
          <cell r="N40">
            <v>-27347.160000000149</v>
          </cell>
          <cell r="O40">
            <v>622719.78000000014</v>
          </cell>
          <cell r="P40">
            <v>47747.719999999856</v>
          </cell>
          <cell r="Q40">
            <v>0</v>
          </cell>
          <cell r="R40">
            <v>7.6676093378629862</v>
          </cell>
        </row>
        <row r="41">
          <cell r="A41">
            <v>5261</v>
          </cell>
          <cell r="B41">
            <v>2844</v>
          </cell>
          <cell r="C41" t="str">
            <v>Chase Lane Primary School</v>
          </cell>
          <cell r="D41" t="str">
            <v>GJR</v>
          </cell>
          <cell r="E41" t="str">
            <v>North East</v>
          </cell>
          <cell r="F41" t="str">
            <v>Y</v>
          </cell>
          <cell r="G41" t="str">
            <v/>
          </cell>
          <cell r="H41">
            <v>408</v>
          </cell>
          <cell r="I41">
            <v>0.87190000000000001</v>
          </cell>
          <cell r="J41" t="str">
            <v>sustainability</v>
          </cell>
          <cell r="K41">
            <v>184428.22999999998</v>
          </cell>
          <cell r="L41">
            <v>-154792.34000000032</v>
          </cell>
          <cell r="M41">
            <v>265747.14</v>
          </cell>
          <cell r="N41">
            <v>-73473.430000000284</v>
          </cell>
          <cell r="O41">
            <v>2512237.0999999996</v>
          </cell>
          <cell r="P41">
            <v>395837.49999999907</v>
          </cell>
          <cell r="Q41">
            <v>2440.5500000000002</v>
          </cell>
          <cell r="R41">
            <v>15.756375065076424</v>
          </cell>
        </row>
        <row r="42">
          <cell r="A42">
            <v>2330</v>
          </cell>
          <cell r="B42">
            <v>4816</v>
          </cell>
          <cell r="C42" t="str">
            <v>Chipping Hill C I Witham</v>
          </cell>
          <cell r="D42" t="str">
            <v>GJR</v>
          </cell>
          <cell r="E42" t="str">
            <v>Mid</v>
          </cell>
          <cell r="F42" t="str">
            <v>Y</v>
          </cell>
          <cell r="G42" t="str">
            <v/>
          </cell>
          <cell r="H42">
            <v>402.58333333333331</v>
          </cell>
          <cell r="I42">
            <v>0.82379999999999998</v>
          </cell>
          <cell r="J42"/>
          <cell r="K42">
            <v>263335.09999999998</v>
          </cell>
          <cell r="L42">
            <v>-32507.020000000368</v>
          </cell>
          <cell r="M42">
            <v>318221.82999999996</v>
          </cell>
          <cell r="N42">
            <v>22379.709999999614</v>
          </cell>
          <cell r="O42">
            <v>2259847.7400000002</v>
          </cell>
          <cell r="P42">
            <v>393567.62000000011</v>
          </cell>
          <cell r="Q42">
            <v>0</v>
          </cell>
          <cell r="R42">
            <v>17.415669783133268</v>
          </cell>
        </row>
        <row r="43">
          <cell r="A43">
            <v>3795</v>
          </cell>
          <cell r="B43">
            <v>1760</v>
          </cell>
          <cell r="C43" t="str">
            <v>Chrishall Holy Trinity &amp; St NicholasCE P</v>
          </cell>
          <cell r="D43" t="str">
            <v>GJR</v>
          </cell>
          <cell r="E43" t="str">
            <v>West</v>
          </cell>
          <cell r="F43" t="str">
            <v>Y</v>
          </cell>
          <cell r="G43" t="str">
            <v/>
          </cell>
          <cell r="H43">
            <v>113</v>
          </cell>
          <cell r="I43">
            <v>0.85099999999999998</v>
          </cell>
          <cell r="J43" t="str">
            <v/>
          </cell>
          <cell r="K43">
            <v>75589.820000000007</v>
          </cell>
          <cell r="L43">
            <v>12528.419999999867</v>
          </cell>
          <cell r="M43">
            <v>73287</v>
          </cell>
          <cell r="N43">
            <v>10225.59999999986</v>
          </cell>
          <cell r="O43">
            <v>686562.35000000009</v>
          </cell>
          <cell r="P43">
            <v>68708.120000000228</v>
          </cell>
          <cell r="Q43">
            <v>0</v>
          </cell>
          <cell r="R43">
            <v>10.007557216034382</v>
          </cell>
        </row>
        <row r="44">
          <cell r="A44">
            <v>2082</v>
          </cell>
          <cell r="B44">
            <v>2706</v>
          </cell>
          <cell r="C44" t="str">
            <v>Church Langley C P Harlow</v>
          </cell>
          <cell r="D44" t="str">
            <v>GJR</v>
          </cell>
          <cell r="E44" t="str">
            <v>West</v>
          </cell>
          <cell r="F44" t="str">
            <v>Y</v>
          </cell>
          <cell r="G44" t="str">
            <v/>
          </cell>
          <cell r="H44">
            <v>502</v>
          </cell>
          <cell r="I44">
            <v>0.85340000000000005</v>
          </cell>
          <cell r="J44"/>
          <cell r="K44">
            <v>570668.9</v>
          </cell>
          <cell r="L44">
            <v>14019.540000000154</v>
          </cell>
          <cell r="M44">
            <v>622939.21</v>
          </cell>
          <cell r="N44">
            <v>66289.850000000093</v>
          </cell>
          <cell r="O44">
            <v>2901431.98</v>
          </cell>
          <cell r="P44">
            <v>626084.77</v>
          </cell>
          <cell r="Q44">
            <v>0</v>
          </cell>
          <cell r="R44">
            <v>21.578474846754808</v>
          </cell>
        </row>
        <row r="45">
          <cell r="A45">
            <v>3501</v>
          </cell>
          <cell r="B45">
            <v>2708</v>
          </cell>
          <cell r="C45" t="str">
            <v>Churchgate CE P Harlow</v>
          </cell>
          <cell r="D45" t="str">
            <v>GJR</v>
          </cell>
          <cell r="E45" t="str">
            <v>West</v>
          </cell>
          <cell r="F45" t="str">
            <v>Y</v>
          </cell>
          <cell r="G45" t="str">
            <v/>
          </cell>
          <cell r="H45">
            <v>206</v>
          </cell>
          <cell r="I45">
            <v>0.82220000000000004</v>
          </cell>
          <cell r="J45" t="str">
            <v>sustainability</v>
          </cell>
          <cell r="K45">
            <v>58088.95</v>
          </cell>
          <cell r="L45">
            <v>-111725.5799999998</v>
          </cell>
          <cell r="M45">
            <v>126878.86000000002</v>
          </cell>
          <cell r="N45">
            <v>-42935.66999999978</v>
          </cell>
          <cell r="O45">
            <v>1176090.53</v>
          </cell>
          <cell r="P45">
            <v>301024.39999999967</v>
          </cell>
          <cell r="Q45">
            <v>0</v>
          </cell>
          <cell r="R45">
            <v>25.595342562617152</v>
          </cell>
        </row>
        <row r="46">
          <cell r="A46">
            <v>2720</v>
          </cell>
          <cell r="B46">
            <v>1802</v>
          </cell>
          <cell r="C46" t="str">
            <v>Clavering C P</v>
          </cell>
          <cell r="D46" t="str">
            <v>GJR</v>
          </cell>
          <cell r="E46" t="str">
            <v>West</v>
          </cell>
          <cell r="F46" t="str">
            <v>Y</v>
          </cell>
          <cell r="G46" t="str">
            <v/>
          </cell>
          <cell r="H46">
            <v>200.91666666666666</v>
          </cell>
          <cell r="I46">
            <v>0.86929999999999996</v>
          </cell>
          <cell r="J46" t="str">
            <v/>
          </cell>
          <cell r="K46">
            <v>60139.35</v>
          </cell>
          <cell r="L46">
            <v>626.00000000013824</v>
          </cell>
          <cell r="M46">
            <v>62471</v>
          </cell>
          <cell r="N46">
            <v>2957.6500000001397</v>
          </cell>
          <cell r="O46">
            <v>1002353.61</v>
          </cell>
          <cell r="P46">
            <v>60080.019999999902</v>
          </cell>
          <cell r="Q46">
            <v>0</v>
          </cell>
          <cell r="R46">
            <v>5.9938947094728281</v>
          </cell>
        </row>
        <row r="47">
          <cell r="A47">
            <v>2590</v>
          </cell>
          <cell r="B47">
            <v>1950</v>
          </cell>
          <cell r="C47" t="str">
            <v>Cold Norton C P</v>
          </cell>
          <cell r="D47" t="str">
            <v>NS</v>
          </cell>
          <cell r="E47" t="str">
            <v>Mid</v>
          </cell>
          <cell r="F47" t="str">
            <v>Y</v>
          </cell>
          <cell r="G47" t="str">
            <v/>
          </cell>
          <cell r="H47">
            <v>149</v>
          </cell>
          <cell r="I47">
            <v>0.91069999999999995</v>
          </cell>
          <cell r="J47" t="str">
            <v xml:space="preserve">staff % </v>
          </cell>
          <cell r="K47">
            <v>90774.69</v>
          </cell>
          <cell r="L47">
            <v>-39180.759999999835</v>
          </cell>
          <cell r="M47">
            <v>91600.35</v>
          </cell>
          <cell r="N47">
            <v>-38355.099999999831</v>
          </cell>
          <cell r="O47">
            <v>868827.82999999984</v>
          </cell>
          <cell r="P47">
            <v>102466.07999999984</v>
          </cell>
          <cell r="Q47">
            <v>2650</v>
          </cell>
          <cell r="R47">
            <v>11.793600119830399</v>
          </cell>
        </row>
        <row r="48">
          <cell r="A48">
            <v>5265</v>
          </cell>
          <cell r="B48">
            <v>4146</v>
          </cell>
          <cell r="C48" t="str">
            <v>Collingwood Primary School</v>
          </cell>
          <cell r="D48" t="str">
            <v>NS</v>
          </cell>
          <cell r="E48" t="str">
            <v>Mid</v>
          </cell>
          <cell r="F48" t="str">
            <v>Y</v>
          </cell>
          <cell r="G48" t="str">
            <v/>
          </cell>
          <cell r="H48">
            <v>242</v>
          </cell>
          <cell r="I48">
            <v>0.82650000000000001</v>
          </cell>
          <cell r="J48" t="str">
            <v/>
          </cell>
          <cell r="K48">
            <v>133334.70000000001</v>
          </cell>
          <cell r="L48">
            <v>50683.960000000021</v>
          </cell>
          <cell r="M48">
            <v>102382.3</v>
          </cell>
          <cell r="N48">
            <v>19731.560000000012</v>
          </cell>
          <cell r="O48">
            <v>1247848.8899999999</v>
          </cell>
          <cell r="P48">
            <v>106229.44000000018</v>
          </cell>
          <cell r="Q48">
            <v>0</v>
          </cell>
          <cell r="R48">
            <v>8.5130051283693629</v>
          </cell>
        </row>
        <row r="49">
          <cell r="A49">
            <v>3123</v>
          </cell>
          <cell r="B49">
            <v>1974</v>
          </cell>
          <cell r="C49" t="str">
            <v>Coopersale &amp; Theydon Garnon CE P</v>
          </cell>
          <cell r="D49" t="str">
            <v>NS</v>
          </cell>
          <cell r="E49" t="str">
            <v>West</v>
          </cell>
          <cell r="F49" t="str">
            <v>Y</v>
          </cell>
          <cell r="G49" t="str">
            <v/>
          </cell>
          <cell r="H49">
            <v>202</v>
          </cell>
          <cell r="I49">
            <v>0.79590000000000005</v>
          </cell>
          <cell r="J49" t="str">
            <v xml:space="preserve">3 year deficit </v>
          </cell>
          <cell r="K49">
            <v>157513.87</v>
          </cell>
          <cell r="L49">
            <v>-4324.4099999997998</v>
          </cell>
          <cell r="M49">
            <v>210584.56</v>
          </cell>
          <cell r="N49">
            <v>48746.280000000203</v>
          </cell>
          <cell r="O49">
            <v>1227903.48</v>
          </cell>
          <cell r="P49">
            <v>230219.17000000016</v>
          </cell>
          <cell r="Q49">
            <v>0</v>
          </cell>
          <cell r="R49">
            <v>18.748963069963786</v>
          </cell>
        </row>
        <row r="50">
          <cell r="A50">
            <v>3020</v>
          </cell>
          <cell r="B50">
            <v>1966</v>
          </cell>
          <cell r="C50" t="str">
            <v>Copford CE P</v>
          </cell>
          <cell r="D50" t="str">
            <v>NS</v>
          </cell>
          <cell r="E50" t="str">
            <v>North East</v>
          </cell>
          <cell r="F50" t="str">
            <v>Y</v>
          </cell>
          <cell r="G50" t="str">
            <v/>
          </cell>
          <cell r="H50">
            <v>205</v>
          </cell>
          <cell r="I50">
            <v>0.90439999999999998</v>
          </cell>
          <cell r="J50" t="str">
            <v/>
          </cell>
          <cell r="K50">
            <v>164912</v>
          </cell>
          <cell r="L50">
            <v>-57529.260000000009</v>
          </cell>
          <cell r="M50">
            <v>166146</v>
          </cell>
          <cell r="N50">
            <v>-56295.260000000009</v>
          </cell>
          <cell r="O50">
            <v>1188149.8800000001</v>
          </cell>
          <cell r="P50">
            <v>210049.63000000012</v>
          </cell>
          <cell r="Q50">
            <v>0</v>
          </cell>
          <cell r="R50">
            <v>17.678714910950468</v>
          </cell>
        </row>
        <row r="51">
          <cell r="A51">
            <v>2779</v>
          </cell>
          <cell r="B51">
            <v>2070</v>
          </cell>
          <cell r="C51" t="str">
            <v>Danbury Park C P</v>
          </cell>
          <cell r="D51" t="str">
            <v>NS</v>
          </cell>
          <cell r="E51" t="str">
            <v>Mid</v>
          </cell>
          <cell r="F51" t="str">
            <v>Y</v>
          </cell>
          <cell r="G51" t="str">
            <v/>
          </cell>
          <cell r="H51">
            <v>261</v>
          </cell>
          <cell r="I51">
            <v>0.83699999999999997</v>
          </cell>
          <cell r="J51" t="str">
            <v/>
          </cell>
          <cell r="K51">
            <v>3294.0200000000004</v>
          </cell>
          <cell r="L51">
            <v>-28721.339999999636</v>
          </cell>
          <cell r="M51">
            <v>3220.3899999999994</v>
          </cell>
          <cell r="N51">
            <v>-28794.969999999637</v>
          </cell>
          <cell r="O51">
            <v>1259275.7199999997</v>
          </cell>
          <cell r="P51">
            <v>74415.35999999987</v>
          </cell>
          <cell r="Q51">
            <v>875.6</v>
          </cell>
          <cell r="R51">
            <v>5.9093778128271923</v>
          </cell>
        </row>
        <row r="52">
          <cell r="A52">
            <v>3022</v>
          </cell>
          <cell r="B52">
            <v>2092</v>
          </cell>
          <cell r="C52" t="str">
            <v>Dedham CE P</v>
          </cell>
          <cell r="D52" t="str">
            <v>NS</v>
          </cell>
          <cell r="E52" t="str">
            <v>North East</v>
          </cell>
          <cell r="F52" t="str">
            <v>Y</v>
          </cell>
          <cell r="G52" t="str">
            <v/>
          </cell>
          <cell r="H52">
            <v>212</v>
          </cell>
          <cell r="I52">
            <v>0.81830000000000003</v>
          </cell>
          <cell r="J52" t="str">
            <v/>
          </cell>
          <cell r="K52">
            <v>66395</v>
          </cell>
          <cell r="L52">
            <v>-13495.750000000116</v>
          </cell>
          <cell r="M52">
            <v>99070</v>
          </cell>
          <cell r="N52">
            <v>19179.249999999884</v>
          </cell>
          <cell r="O52">
            <v>1100031.9400000002</v>
          </cell>
          <cell r="P52">
            <v>123684.44999999995</v>
          </cell>
          <cell r="Q52">
            <v>2163.58</v>
          </cell>
          <cell r="R52">
            <v>11.243714432510018</v>
          </cell>
        </row>
        <row r="53">
          <cell r="A53">
            <v>2729</v>
          </cell>
          <cell r="B53">
            <v>2102</v>
          </cell>
          <cell r="C53" t="str">
            <v>Doddinghurst C I</v>
          </cell>
          <cell r="D53" t="str">
            <v>NS</v>
          </cell>
          <cell r="E53" t="str">
            <v>South</v>
          </cell>
          <cell r="F53" t="str">
            <v>Y</v>
          </cell>
          <cell r="G53" t="str">
            <v/>
          </cell>
          <cell r="H53">
            <v>154</v>
          </cell>
          <cell r="I53">
            <v>0.87749999999999995</v>
          </cell>
          <cell r="J53" t="str">
            <v xml:space="preserve">3 year deficit </v>
          </cell>
          <cell r="K53">
            <v>64474.53</v>
          </cell>
          <cell r="L53">
            <v>-19151.969999999768</v>
          </cell>
          <cell r="M53">
            <v>77764.14</v>
          </cell>
          <cell r="N53">
            <v>-5862.3599999997678</v>
          </cell>
          <cell r="O53">
            <v>934306.62000000011</v>
          </cell>
          <cell r="P53">
            <v>128340.53999999992</v>
          </cell>
          <cell r="Q53">
            <v>-645.03000000000065</v>
          </cell>
          <cell r="R53">
            <v>13.736447677101967</v>
          </cell>
        </row>
        <row r="54">
          <cell r="A54">
            <v>2656</v>
          </cell>
          <cell r="B54">
            <v>3704</v>
          </cell>
          <cell r="C54" t="str">
            <v>Down Hall C P Rayleigh</v>
          </cell>
          <cell r="D54" t="str">
            <v>NS</v>
          </cell>
          <cell r="E54" t="str">
            <v>South</v>
          </cell>
          <cell r="F54" t="str">
            <v>Y</v>
          </cell>
          <cell r="G54" t="str">
            <v/>
          </cell>
          <cell r="H54">
            <v>252</v>
          </cell>
          <cell r="I54">
            <v>0.85750000000000004</v>
          </cell>
          <cell r="J54" t="str">
            <v/>
          </cell>
          <cell r="K54">
            <v>254523</v>
          </cell>
          <cell r="L54">
            <v>-4996.6200000000244</v>
          </cell>
          <cell r="M54">
            <v>236513.41</v>
          </cell>
          <cell r="N54">
            <v>-23006.210000000021</v>
          </cell>
          <cell r="O54">
            <v>1438540.38</v>
          </cell>
          <cell r="P54">
            <v>313425.14999999997</v>
          </cell>
          <cell r="Q54">
            <v>0</v>
          </cell>
          <cell r="R54">
            <v>21.787719994345935</v>
          </cell>
        </row>
        <row r="55">
          <cell r="A55">
            <v>3224</v>
          </cell>
          <cell r="B55">
            <v>2114</v>
          </cell>
          <cell r="C55" t="str">
            <v>Downham CE P</v>
          </cell>
          <cell r="D55" t="str">
            <v>NS</v>
          </cell>
          <cell r="E55" t="str">
            <v>Mid</v>
          </cell>
          <cell r="F55" t="str">
            <v>Y</v>
          </cell>
          <cell r="G55" t="str">
            <v/>
          </cell>
          <cell r="H55">
            <v>217</v>
          </cell>
          <cell r="I55">
            <v>0.85419999999999996</v>
          </cell>
          <cell r="J55" t="str">
            <v/>
          </cell>
          <cell r="K55">
            <v>21054.599999999991</v>
          </cell>
          <cell r="L55">
            <v>-97934.320000000167</v>
          </cell>
          <cell r="M55">
            <v>32115.86</v>
          </cell>
          <cell r="N55">
            <v>-86873.060000000158</v>
          </cell>
          <cell r="O55">
            <v>1154165.2999999998</v>
          </cell>
          <cell r="P55">
            <v>48242.70999999973</v>
          </cell>
          <cell r="Q55">
            <v>0</v>
          </cell>
          <cell r="R55">
            <v>4.179878740072998</v>
          </cell>
        </row>
        <row r="56">
          <cell r="A56">
            <v>5259</v>
          </cell>
          <cell r="B56">
            <v>2122</v>
          </cell>
          <cell r="C56" t="str">
            <v>Dunmow St Marys CE Primary School</v>
          </cell>
          <cell r="D56" t="str">
            <v>NS</v>
          </cell>
          <cell r="E56" t="str">
            <v>West</v>
          </cell>
          <cell r="F56" t="str">
            <v>Y</v>
          </cell>
          <cell r="G56" t="str">
            <v/>
          </cell>
          <cell r="H56">
            <v>470</v>
          </cell>
          <cell r="I56">
            <v>0.90300000000000002</v>
          </cell>
          <cell r="J56" t="str">
            <v>staff %</v>
          </cell>
          <cell r="K56">
            <v>87939.29</v>
          </cell>
          <cell r="L56">
            <v>-50674.510000000053</v>
          </cell>
          <cell r="M56">
            <v>177848.81</v>
          </cell>
          <cell r="N56">
            <v>39235.009999999951</v>
          </cell>
          <cell r="O56">
            <v>2378585.5599999996</v>
          </cell>
          <cell r="P56">
            <v>239791.59000000032</v>
          </cell>
          <cell r="Q56">
            <v>0</v>
          </cell>
          <cell r="R56">
            <v>10.081268213870782</v>
          </cell>
        </row>
        <row r="57">
          <cell r="A57">
            <v>5272</v>
          </cell>
          <cell r="B57">
            <v>2160</v>
          </cell>
          <cell r="C57" t="str">
            <v>Earls Colne Primary School</v>
          </cell>
          <cell r="D57" t="str">
            <v>NS</v>
          </cell>
          <cell r="E57" t="str">
            <v>Mid</v>
          </cell>
          <cell r="F57" t="str">
            <v>Y</v>
          </cell>
          <cell r="G57" t="str">
            <v/>
          </cell>
          <cell r="H57">
            <v>410</v>
          </cell>
          <cell r="I57">
            <v>0.8841</v>
          </cell>
          <cell r="J57" t="str">
            <v/>
          </cell>
          <cell r="K57">
            <v>475934.61</v>
          </cell>
          <cell r="L57">
            <v>-60589.360000000685</v>
          </cell>
          <cell r="M57">
            <v>512281.41</v>
          </cell>
          <cell r="N57">
            <v>-24242.560000000696</v>
          </cell>
          <cell r="O57">
            <v>2475357.9699999997</v>
          </cell>
          <cell r="P57">
            <v>553891.58000000054</v>
          </cell>
          <cell r="Q57">
            <v>5287</v>
          </cell>
          <cell r="R57">
            <v>22.376221407685961</v>
          </cell>
        </row>
        <row r="58">
          <cell r="A58">
            <v>3215</v>
          </cell>
          <cell r="B58">
            <v>2176</v>
          </cell>
          <cell r="C58" t="str">
            <v>East Hanningfield CE P</v>
          </cell>
          <cell r="D58" t="str">
            <v>NS</v>
          </cell>
          <cell r="E58" t="str">
            <v>Mid</v>
          </cell>
          <cell r="F58" t="str">
            <v>Y</v>
          </cell>
          <cell r="G58" t="str">
            <v/>
          </cell>
          <cell r="H58">
            <v>121</v>
          </cell>
          <cell r="I58">
            <v>0.77759999999999996</v>
          </cell>
          <cell r="J58" t="str">
            <v/>
          </cell>
          <cell r="K58">
            <v>110700.87</v>
          </cell>
          <cell r="L58">
            <v>-20266.270000000019</v>
          </cell>
          <cell r="M58">
            <v>107329.33</v>
          </cell>
          <cell r="N58">
            <v>-23637.810000000012</v>
          </cell>
          <cell r="O58">
            <v>765830.14</v>
          </cell>
          <cell r="P58">
            <v>161533.07999999996</v>
          </cell>
          <cell r="Q58">
            <v>0</v>
          </cell>
          <cell r="R58">
            <v>21.092546710162118</v>
          </cell>
        </row>
        <row r="59">
          <cell r="A59">
            <v>2821</v>
          </cell>
          <cell r="B59">
            <v>3706</v>
          </cell>
          <cell r="C59" t="str">
            <v>Edward Francis C P Rayleigh</v>
          </cell>
          <cell r="D59" t="str">
            <v>NS</v>
          </cell>
          <cell r="E59" t="str">
            <v>South</v>
          </cell>
          <cell r="F59" t="str">
            <v>Y</v>
          </cell>
          <cell r="G59" t="str">
            <v/>
          </cell>
          <cell r="H59">
            <v>417</v>
          </cell>
          <cell r="I59">
            <v>0.77639999999999998</v>
          </cell>
          <cell r="J59" t="str">
            <v/>
          </cell>
          <cell r="K59">
            <v>311012.65000000002</v>
          </cell>
          <cell r="L59">
            <v>1176.0699999997159</v>
          </cell>
          <cell r="M59">
            <v>277637.95</v>
          </cell>
          <cell r="N59">
            <v>-32198.630000000296</v>
          </cell>
          <cell r="O59">
            <v>2316793.2000000002</v>
          </cell>
          <cell r="P59">
            <v>391659.91000000038</v>
          </cell>
          <cell r="Q59">
            <v>0</v>
          </cell>
          <cell r="R59">
            <v>16.905259822067865</v>
          </cell>
        </row>
        <row r="60">
          <cell r="A60">
            <v>3021</v>
          </cell>
          <cell r="B60">
            <v>2184</v>
          </cell>
          <cell r="C60" t="str">
            <v>Eight Ash Green CE P</v>
          </cell>
          <cell r="D60" t="str">
            <v>NS</v>
          </cell>
          <cell r="E60" t="str">
            <v>North East</v>
          </cell>
          <cell r="F60" t="str">
            <v>Y</v>
          </cell>
          <cell r="G60" t="str">
            <v/>
          </cell>
          <cell r="H60">
            <v>108</v>
          </cell>
          <cell r="I60">
            <v>0.89829999999999999</v>
          </cell>
          <cell r="J60" t="str">
            <v xml:space="preserve">3 year deficit </v>
          </cell>
          <cell r="K60">
            <v>54139</v>
          </cell>
          <cell r="L60">
            <v>-112857.5</v>
          </cell>
          <cell r="M60">
            <v>68745</v>
          </cell>
          <cell r="N60">
            <v>-98251.5</v>
          </cell>
          <cell r="O60">
            <v>785065.87999999989</v>
          </cell>
          <cell r="P60">
            <v>147615.16999999981</v>
          </cell>
          <cell r="Q60">
            <v>0</v>
          </cell>
          <cell r="R60">
            <v>18.802902248152705</v>
          </cell>
        </row>
        <row r="61">
          <cell r="A61">
            <v>5220</v>
          </cell>
          <cell r="B61">
            <v>2192</v>
          </cell>
          <cell r="C61" t="str">
            <v>Elmstead Primary School</v>
          </cell>
          <cell r="D61" t="str">
            <v>NS</v>
          </cell>
          <cell r="E61" t="str">
            <v>North East</v>
          </cell>
          <cell r="F61" t="str">
            <v>Y</v>
          </cell>
          <cell r="G61" t="str">
            <v/>
          </cell>
          <cell r="H61">
            <v>207</v>
          </cell>
          <cell r="I61">
            <v>0.87780000000000002</v>
          </cell>
          <cell r="J61" t="str">
            <v xml:space="preserve">3 year deficit </v>
          </cell>
          <cell r="K61">
            <v>42567</v>
          </cell>
          <cell r="L61">
            <v>-52865.699999999953</v>
          </cell>
          <cell r="M61">
            <v>25457</v>
          </cell>
          <cell r="N61">
            <v>-69975.699999999953</v>
          </cell>
          <cell r="O61">
            <v>1054807.46</v>
          </cell>
          <cell r="P61">
            <v>40486.910000000149</v>
          </cell>
          <cell r="Q61">
            <v>0</v>
          </cell>
          <cell r="R61">
            <v>3.8383223038638872</v>
          </cell>
        </row>
        <row r="62">
          <cell r="A62">
            <v>5200</v>
          </cell>
          <cell r="B62">
            <v>4140</v>
          </cell>
          <cell r="C62" t="str">
            <v>Elmwood Primary School</v>
          </cell>
          <cell r="D62" t="str">
            <v>NS</v>
          </cell>
          <cell r="E62" t="str">
            <v>Mid</v>
          </cell>
          <cell r="F62" t="str">
            <v>Y</v>
          </cell>
          <cell r="G62" t="str">
            <v/>
          </cell>
          <cell r="H62">
            <v>439</v>
          </cell>
          <cell r="I62">
            <v>0.82969999999999999</v>
          </cell>
          <cell r="J62" t="str">
            <v xml:space="preserve">3 year deficit </v>
          </cell>
          <cell r="K62">
            <v>218042.87</v>
          </cell>
          <cell r="L62">
            <v>15841.63000000047</v>
          </cell>
          <cell r="M62">
            <v>230845.79999999996</v>
          </cell>
          <cell r="N62">
            <v>28644.560000000434</v>
          </cell>
          <cell r="O62">
            <v>2260139.62</v>
          </cell>
          <cell r="P62">
            <v>251124.75999999931</v>
          </cell>
          <cell r="Q62">
            <v>0</v>
          </cell>
          <cell r="R62">
            <v>11.111028618665571</v>
          </cell>
        </row>
        <row r="63">
          <cell r="A63">
            <v>3244</v>
          </cell>
          <cell r="B63">
            <v>2200</v>
          </cell>
          <cell r="C63" t="str">
            <v>Elsenham CE P</v>
          </cell>
          <cell r="D63" t="str">
            <v>NS</v>
          </cell>
          <cell r="E63" t="str">
            <v>West</v>
          </cell>
          <cell r="F63" t="str">
            <v>Y</v>
          </cell>
          <cell r="G63" t="str">
            <v/>
          </cell>
          <cell r="H63">
            <v>320.58333333333331</v>
          </cell>
          <cell r="I63">
            <v>0.82689999999999997</v>
          </cell>
          <cell r="J63" t="str">
            <v/>
          </cell>
          <cell r="K63">
            <v>230805.53</v>
          </cell>
          <cell r="L63">
            <v>-24648.239999999554</v>
          </cell>
          <cell r="M63">
            <v>366373.51</v>
          </cell>
          <cell r="N63">
            <v>110919.74000000046</v>
          </cell>
          <cell r="O63">
            <v>1860924.9300000002</v>
          </cell>
          <cell r="P63">
            <v>406373.01000000024</v>
          </cell>
          <cell r="Q63">
            <v>0</v>
          </cell>
          <cell r="R63">
            <v>21.837152238054021</v>
          </cell>
        </row>
        <row r="64">
          <cell r="A64">
            <v>5274</v>
          </cell>
          <cell r="B64">
            <v>3254</v>
          </cell>
          <cell r="C64" t="str">
            <v>Engaines Primary School</v>
          </cell>
          <cell r="D64" t="str">
            <v>NS</v>
          </cell>
          <cell r="E64" t="str">
            <v>North East</v>
          </cell>
          <cell r="F64" t="str">
            <v>Y</v>
          </cell>
          <cell r="G64" t="str">
            <v/>
          </cell>
          <cell r="H64">
            <v>272</v>
          </cell>
          <cell r="I64">
            <v>0.82540000000000002</v>
          </cell>
          <cell r="J64" t="str">
            <v xml:space="preserve">3 year deficit </v>
          </cell>
          <cell r="K64">
            <v>149374.76</v>
          </cell>
          <cell r="L64">
            <v>-58467.84999999986</v>
          </cell>
          <cell r="M64">
            <v>147890</v>
          </cell>
          <cell r="N64">
            <v>-59952.60999999987</v>
          </cell>
          <cell r="O64">
            <v>1793741.4899999998</v>
          </cell>
          <cell r="P64">
            <v>187261.45999999973</v>
          </cell>
          <cell r="Q64">
            <v>0</v>
          </cell>
          <cell r="R64">
            <v>10.439712803877873</v>
          </cell>
        </row>
        <row r="65">
          <cell r="A65">
            <v>3837</v>
          </cell>
          <cell r="B65">
            <v>2211</v>
          </cell>
          <cell r="C65" t="str">
            <v>Epping Primary</v>
          </cell>
          <cell r="D65" t="str">
            <v>NS</v>
          </cell>
          <cell r="E65" t="str">
            <v>West</v>
          </cell>
          <cell r="F65" t="str">
            <v>Y</v>
          </cell>
          <cell r="G65" t="str">
            <v/>
          </cell>
          <cell r="H65">
            <v>398</v>
          </cell>
          <cell r="I65">
            <v>0.86250000000000004</v>
          </cell>
          <cell r="J65" t="str">
            <v/>
          </cell>
          <cell r="K65">
            <v>64848.710000000006</v>
          </cell>
          <cell r="L65">
            <v>-79699.850000000748</v>
          </cell>
          <cell r="M65">
            <v>40266.459999999992</v>
          </cell>
          <cell r="N65">
            <v>-104282.10000000076</v>
          </cell>
          <cell r="O65">
            <v>2093429.94</v>
          </cell>
          <cell r="P65">
            <v>111988.81999999983</v>
          </cell>
          <cell r="Q65">
            <v>-10429.24</v>
          </cell>
          <cell r="R65">
            <v>5.3495375154517868</v>
          </cell>
        </row>
        <row r="66">
          <cell r="A66">
            <v>2798</v>
          </cell>
          <cell r="B66">
            <v>3590</v>
          </cell>
          <cell r="C66" t="str">
            <v>Eversley C P Pitsea</v>
          </cell>
          <cell r="D66" t="str">
            <v>NS</v>
          </cell>
          <cell r="E66" t="str">
            <v>South</v>
          </cell>
          <cell r="F66" t="str">
            <v>Y</v>
          </cell>
          <cell r="G66" t="str">
            <v/>
          </cell>
          <cell r="H66">
            <v>414</v>
          </cell>
          <cell r="I66">
            <v>0.86850000000000005</v>
          </cell>
          <cell r="J66" t="str">
            <v xml:space="preserve">3 year deficit </v>
          </cell>
          <cell r="K66">
            <v>272211.96999999997</v>
          </cell>
          <cell r="L66">
            <v>-366562.74000000069</v>
          </cell>
          <cell r="M66">
            <v>301820.25</v>
          </cell>
          <cell r="N66">
            <v>-336954.46000000066</v>
          </cell>
          <cell r="O66">
            <v>2753316.4899999998</v>
          </cell>
          <cell r="P66">
            <v>687040.77</v>
          </cell>
          <cell r="Q66">
            <v>0</v>
          </cell>
          <cell r="R66">
            <v>24.953207250068083</v>
          </cell>
        </row>
        <row r="67">
          <cell r="A67">
            <v>3700</v>
          </cell>
          <cell r="B67">
            <v>2250</v>
          </cell>
          <cell r="C67" t="str">
            <v>Farnham CE P</v>
          </cell>
          <cell r="D67" t="str">
            <v>NS</v>
          </cell>
          <cell r="E67" t="str">
            <v>West</v>
          </cell>
          <cell r="F67" t="str">
            <v>Y</v>
          </cell>
          <cell r="G67" t="str">
            <v/>
          </cell>
          <cell r="H67">
            <v>47</v>
          </cell>
          <cell r="I67">
            <v>0.83579999999999999</v>
          </cell>
          <cell r="J67" t="str">
            <v/>
          </cell>
          <cell r="K67">
            <v>68874.11</v>
          </cell>
          <cell r="L67">
            <v>-30477.249999999869</v>
          </cell>
          <cell r="M67">
            <v>84243.67</v>
          </cell>
          <cell r="N67">
            <v>-15107.689999999871</v>
          </cell>
          <cell r="O67">
            <v>480876.74</v>
          </cell>
          <cell r="P67">
            <v>106733.83999999991</v>
          </cell>
          <cell r="Q67">
            <v>0</v>
          </cell>
          <cell r="R67">
            <v>22.195675340836804</v>
          </cell>
        </row>
        <row r="68">
          <cell r="A68">
            <v>2510</v>
          </cell>
          <cell r="B68">
            <v>2266</v>
          </cell>
          <cell r="C68" t="str">
            <v>Felsted C P</v>
          </cell>
          <cell r="D68" t="str">
            <v>NS</v>
          </cell>
          <cell r="E68" t="str">
            <v>West</v>
          </cell>
          <cell r="F68" t="str">
            <v>Y</v>
          </cell>
          <cell r="G68" t="str">
            <v/>
          </cell>
          <cell r="H68">
            <v>263</v>
          </cell>
          <cell r="I68">
            <v>0.84619999999999995</v>
          </cell>
          <cell r="J68" t="str">
            <v/>
          </cell>
          <cell r="K68">
            <v>263842</v>
          </cell>
          <cell r="L68">
            <v>-59852.510000000475</v>
          </cell>
          <cell r="M68">
            <v>286937.78999999998</v>
          </cell>
          <cell r="N68">
            <v>-36756.720000000496</v>
          </cell>
          <cell r="O68">
            <v>1576325.89</v>
          </cell>
          <cell r="P68">
            <v>368691.22999999975</v>
          </cell>
          <cell r="Q68">
            <v>0</v>
          </cell>
          <cell r="R68">
            <v>23.389277073917743</v>
          </cell>
        </row>
        <row r="69">
          <cell r="A69">
            <v>3310</v>
          </cell>
          <cell r="B69">
            <v>2282</v>
          </cell>
          <cell r="C69" t="str">
            <v>Fingringhoe CE (Aided) P</v>
          </cell>
          <cell r="D69" t="str">
            <v>NS</v>
          </cell>
          <cell r="E69" t="str">
            <v>North East</v>
          </cell>
          <cell r="F69" t="str">
            <v>Y</v>
          </cell>
          <cell r="G69" t="str">
            <v/>
          </cell>
          <cell r="H69">
            <v>96</v>
          </cell>
          <cell r="I69">
            <v>0.80330000000000001</v>
          </cell>
          <cell r="J69" t="str">
            <v xml:space="preserve">3 year deficit </v>
          </cell>
          <cell r="K69">
            <v>84668</v>
          </cell>
          <cell r="L69">
            <v>-14784.030000000028</v>
          </cell>
          <cell r="M69">
            <v>88494</v>
          </cell>
          <cell r="N69">
            <v>-10958.030000000028</v>
          </cell>
          <cell r="O69">
            <v>675065.79</v>
          </cell>
          <cell r="P69">
            <v>105476.54999999981</v>
          </cell>
          <cell r="Q69">
            <v>0</v>
          </cell>
          <cell r="R69">
            <v>15.624632674690833</v>
          </cell>
        </row>
        <row r="70">
          <cell r="A70">
            <v>2075</v>
          </cell>
          <cell r="B70">
            <v>1820</v>
          </cell>
          <cell r="C70" t="str">
            <v>Friars Grove C P Colchester</v>
          </cell>
          <cell r="D70" t="str">
            <v>NS</v>
          </cell>
          <cell r="E70" t="str">
            <v>North East</v>
          </cell>
          <cell r="F70" t="str">
            <v>Y</v>
          </cell>
          <cell r="G70" t="str">
            <v/>
          </cell>
          <cell r="H70">
            <v>393</v>
          </cell>
          <cell r="I70">
            <v>0.82140000000000002</v>
          </cell>
          <cell r="J70" t="str">
            <v/>
          </cell>
          <cell r="K70">
            <v>160053</v>
          </cell>
          <cell r="L70">
            <v>-34710.929999999935</v>
          </cell>
          <cell r="M70">
            <v>180560</v>
          </cell>
          <cell r="N70">
            <v>-14203.929999999935</v>
          </cell>
          <cell r="O70">
            <v>2042109.55</v>
          </cell>
          <cell r="P70">
            <v>241795.73000000068</v>
          </cell>
          <cell r="Q70">
            <v>0</v>
          </cell>
          <cell r="R70">
            <v>11.840487695677281</v>
          </cell>
        </row>
        <row r="71">
          <cell r="A71">
            <v>2028</v>
          </cell>
          <cell r="B71">
            <v>2322</v>
          </cell>
          <cell r="C71" t="str">
            <v>Frinton C P</v>
          </cell>
          <cell r="D71" t="str">
            <v>NS</v>
          </cell>
          <cell r="E71" t="str">
            <v>North East</v>
          </cell>
          <cell r="F71" t="str">
            <v>Y</v>
          </cell>
          <cell r="G71" t="str">
            <v/>
          </cell>
          <cell r="H71">
            <v>208</v>
          </cell>
          <cell r="I71">
            <v>0.78939999999999999</v>
          </cell>
          <cell r="J71" t="str">
            <v/>
          </cell>
          <cell r="K71">
            <v>139839</v>
          </cell>
          <cell r="L71">
            <v>-74373.240000000224</v>
          </cell>
          <cell r="M71">
            <v>190539</v>
          </cell>
          <cell r="N71">
            <v>-23673.240000000224</v>
          </cell>
          <cell r="O71">
            <v>1508219.4999999998</v>
          </cell>
          <cell r="P71">
            <v>230863.91000000015</v>
          </cell>
          <cell r="Q71">
            <v>468</v>
          </cell>
          <cell r="R71">
            <v>15.307049802764134</v>
          </cell>
        </row>
        <row r="72">
          <cell r="A72">
            <v>3238</v>
          </cell>
          <cell r="B72">
            <v>2334</v>
          </cell>
          <cell r="C72" t="str">
            <v>Fyfield Dr Walker's CE P</v>
          </cell>
          <cell r="D72" t="str">
            <v>NS</v>
          </cell>
          <cell r="E72" t="str">
            <v>West</v>
          </cell>
          <cell r="F72" t="str">
            <v>Y</v>
          </cell>
          <cell r="G72" t="str">
            <v/>
          </cell>
          <cell r="H72">
            <v>96</v>
          </cell>
          <cell r="I72">
            <v>0.73499999999999999</v>
          </cell>
          <cell r="J72" t="str">
            <v/>
          </cell>
          <cell r="K72">
            <v>48160.119999999995</v>
          </cell>
          <cell r="L72">
            <v>-5124.089999999851</v>
          </cell>
          <cell r="M72">
            <v>67481.989999999991</v>
          </cell>
          <cell r="N72">
            <v>14197.780000000144</v>
          </cell>
          <cell r="O72">
            <v>662187.83000000007</v>
          </cell>
          <cell r="P72">
            <v>97443.259999999893</v>
          </cell>
          <cell r="Q72">
            <v>0</v>
          </cell>
          <cell r="R72">
            <v>14.715350476918291</v>
          </cell>
        </row>
        <row r="73">
          <cell r="A73">
            <v>2549</v>
          </cell>
          <cell r="B73">
            <v>2370</v>
          </cell>
          <cell r="C73" t="str">
            <v>Galleywood C I</v>
          </cell>
          <cell r="D73" t="str">
            <v>NS</v>
          </cell>
          <cell r="E73" t="str">
            <v>Mid</v>
          </cell>
          <cell r="F73" t="str">
            <v>Y</v>
          </cell>
          <cell r="G73" t="str">
            <v/>
          </cell>
          <cell r="H73">
            <v>181</v>
          </cell>
          <cell r="I73">
            <v>0.87529999999999997</v>
          </cell>
          <cell r="J73" t="str">
            <v/>
          </cell>
          <cell r="K73">
            <v>8329.9699999999975</v>
          </cell>
          <cell r="L73">
            <v>-63153.480000000069</v>
          </cell>
          <cell r="M73">
            <v>52110.53</v>
          </cell>
          <cell r="N73">
            <v>-19372.920000000071</v>
          </cell>
          <cell r="O73">
            <v>1041573.3299999998</v>
          </cell>
          <cell r="P73">
            <v>48900.279999999795</v>
          </cell>
          <cell r="Q73">
            <v>8365.9599999999991</v>
          </cell>
          <cell r="R73">
            <v>4.6948475533642746</v>
          </cell>
        </row>
        <row r="74">
          <cell r="A74">
            <v>2611</v>
          </cell>
          <cell r="B74">
            <v>1114</v>
          </cell>
          <cell r="C74" t="str">
            <v>Ghyllgrove C P Basildon</v>
          </cell>
          <cell r="D74" t="str">
            <v>NS</v>
          </cell>
          <cell r="E74" t="str">
            <v>South</v>
          </cell>
          <cell r="F74" t="str">
            <v>Y</v>
          </cell>
          <cell r="G74" t="str">
            <v/>
          </cell>
          <cell r="H74">
            <v>532.58333333333337</v>
          </cell>
          <cell r="I74">
            <v>0.93379999999999996</v>
          </cell>
          <cell r="J74" t="str">
            <v xml:space="preserve">3 year deficit </v>
          </cell>
          <cell r="K74">
            <v>408767.52</v>
          </cell>
          <cell r="L74">
            <v>-141393.70000000065</v>
          </cell>
          <cell r="M74">
            <v>587035.15</v>
          </cell>
          <cell r="N74">
            <v>36873.929999999353</v>
          </cell>
          <cell r="O74">
            <v>3651635.7600000007</v>
          </cell>
          <cell r="P74">
            <v>546200.3199999989</v>
          </cell>
          <cell r="Q74">
            <v>0</v>
          </cell>
          <cell r="R74">
            <v>14.957688989221607</v>
          </cell>
        </row>
        <row r="75">
          <cell r="A75">
            <v>2054</v>
          </cell>
          <cell r="B75">
            <v>1822</v>
          </cell>
          <cell r="C75" t="str">
            <v>Gosbecks C P Colchester</v>
          </cell>
          <cell r="D75" t="str">
            <v>GJR</v>
          </cell>
          <cell r="E75" t="str">
            <v>North East</v>
          </cell>
          <cell r="F75" t="str">
            <v>Y</v>
          </cell>
          <cell r="G75" t="str">
            <v/>
          </cell>
          <cell r="H75">
            <v>303</v>
          </cell>
          <cell r="I75">
            <v>0.90229999999999999</v>
          </cell>
          <cell r="J75" t="str">
            <v>Staff %</v>
          </cell>
          <cell r="K75">
            <v>173300.63</v>
          </cell>
          <cell r="L75">
            <v>-33005.690000000061</v>
          </cell>
          <cell r="M75">
            <v>200217.73</v>
          </cell>
          <cell r="N75">
            <v>-6088.5900000000547</v>
          </cell>
          <cell r="O75">
            <v>1677633.82</v>
          </cell>
          <cell r="P75">
            <v>250028.49000000046</v>
          </cell>
          <cell r="Q75">
            <v>0</v>
          </cell>
          <cell r="R75">
            <v>14.903639102840716</v>
          </cell>
        </row>
        <row r="76">
          <cell r="A76">
            <v>2005</v>
          </cell>
          <cell r="B76">
            <v>4768</v>
          </cell>
          <cell r="C76" t="str">
            <v>Grange CP Wickford</v>
          </cell>
          <cell r="D76" t="str">
            <v>GJR</v>
          </cell>
          <cell r="E76" t="str">
            <v>South</v>
          </cell>
          <cell r="F76" t="str">
            <v>Y</v>
          </cell>
          <cell r="G76" t="str">
            <v/>
          </cell>
          <cell r="H76">
            <v>299</v>
          </cell>
          <cell r="I76">
            <v>0.90900000000000003</v>
          </cell>
          <cell r="J76" t="str">
            <v>Staff %</v>
          </cell>
          <cell r="K76">
            <v>15550.599999999999</v>
          </cell>
          <cell r="L76">
            <v>-12790.090000000411</v>
          </cell>
          <cell r="M76">
            <v>24809.300000000003</v>
          </cell>
          <cell r="N76">
            <v>-3531.3900000004069</v>
          </cell>
          <cell r="O76">
            <v>1442517.31</v>
          </cell>
          <cell r="P76">
            <v>69167.120000000577</v>
          </cell>
          <cell r="Q76">
            <v>0</v>
          </cell>
          <cell r="R76">
            <v>4.7948901216305382</v>
          </cell>
        </row>
        <row r="77">
          <cell r="A77">
            <v>2380</v>
          </cell>
          <cell r="B77">
            <v>2480</v>
          </cell>
          <cell r="C77" t="str">
            <v>Great Bardfield C P</v>
          </cell>
          <cell r="D77" t="str">
            <v>GJR</v>
          </cell>
          <cell r="E77" t="str">
            <v>Mid</v>
          </cell>
          <cell r="F77" t="str">
            <v>Y</v>
          </cell>
          <cell r="G77" t="str">
            <v/>
          </cell>
          <cell r="H77">
            <v>133</v>
          </cell>
          <cell r="I77">
            <v>0.85960000000000003</v>
          </cell>
          <cell r="J77" t="str">
            <v>sustainability</v>
          </cell>
          <cell r="K77">
            <v>8368.9500000000044</v>
          </cell>
          <cell r="L77">
            <v>-34549.810000000005</v>
          </cell>
          <cell r="M77">
            <v>14470.379999999997</v>
          </cell>
          <cell r="N77">
            <v>-28448.380000000012</v>
          </cell>
          <cell r="O77">
            <v>729142.56</v>
          </cell>
          <cell r="P77">
            <v>24475.080000000075</v>
          </cell>
          <cell r="Q77">
            <v>654.70000000000005</v>
          </cell>
          <cell r="R77">
            <v>3.3566933742010718</v>
          </cell>
        </row>
        <row r="78">
          <cell r="A78">
            <v>2045</v>
          </cell>
          <cell r="B78">
            <v>2488</v>
          </cell>
          <cell r="C78" t="str">
            <v>Great Bentley C P</v>
          </cell>
          <cell r="D78" t="str">
            <v>GJR</v>
          </cell>
          <cell r="E78" t="str">
            <v>North East</v>
          </cell>
          <cell r="F78" t="str">
            <v>Y</v>
          </cell>
          <cell r="G78" t="str">
            <v/>
          </cell>
          <cell r="H78">
            <v>210</v>
          </cell>
          <cell r="I78">
            <v>0.91779999999999995</v>
          </cell>
          <cell r="J78" t="str">
            <v>Staff %</v>
          </cell>
          <cell r="K78">
            <v>210990</v>
          </cell>
          <cell r="L78">
            <v>-102106.13000000035</v>
          </cell>
          <cell r="M78">
            <v>281471</v>
          </cell>
          <cell r="N78">
            <v>-31625.130000000354</v>
          </cell>
          <cell r="O78">
            <v>1597914.5099999998</v>
          </cell>
          <cell r="P78">
            <v>364390.09999999939</v>
          </cell>
          <cell r="Q78">
            <v>7618.54</v>
          </cell>
          <cell r="R78">
            <v>22.804104832867399</v>
          </cell>
        </row>
        <row r="79">
          <cell r="A79">
            <v>2769</v>
          </cell>
          <cell r="B79">
            <v>1368</v>
          </cell>
          <cell r="C79" t="str">
            <v>Great Bradfords C I &amp; N Braintree</v>
          </cell>
          <cell r="D79" t="str">
            <v>GJR</v>
          </cell>
          <cell r="E79" t="str">
            <v>Mid</v>
          </cell>
          <cell r="F79" t="str">
            <v>Y</v>
          </cell>
          <cell r="G79" t="str">
            <v/>
          </cell>
          <cell r="H79">
            <v>255</v>
          </cell>
          <cell r="I79">
            <v>0.88859999999999995</v>
          </cell>
          <cell r="J79" t="str">
            <v>sustainability</v>
          </cell>
          <cell r="K79">
            <v>189084.84</v>
          </cell>
          <cell r="L79">
            <v>-119068.05999999968</v>
          </cell>
          <cell r="M79">
            <v>231944.39</v>
          </cell>
          <cell r="N79">
            <v>-76208.50999999966</v>
          </cell>
          <cell r="O79">
            <v>1778956.7300000004</v>
          </cell>
          <cell r="P79">
            <v>299362.48000000045</v>
          </cell>
          <cell r="Q79">
            <v>5795.73</v>
          </cell>
          <cell r="R79">
            <v>16.827979846367615</v>
          </cell>
        </row>
        <row r="80">
          <cell r="A80">
            <v>2759</v>
          </cell>
          <cell r="B80">
            <v>1366</v>
          </cell>
          <cell r="C80" t="str">
            <v>Great Bradfords C J Braintree</v>
          </cell>
          <cell r="D80" t="str">
            <v>GJR</v>
          </cell>
          <cell r="E80" t="str">
            <v>Mid</v>
          </cell>
          <cell r="F80" t="str">
            <v>Y</v>
          </cell>
          <cell r="G80" t="str">
            <v/>
          </cell>
          <cell r="H80">
            <v>339</v>
          </cell>
          <cell r="I80">
            <v>0.81130000000000002</v>
          </cell>
          <cell r="J80" t="str">
            <v>sustainability</v>
          </cell>
          <cell r="K80">
            <v>85524.66</v>
          </cell>
          <cell r="L80">
            <v>-115147.03000000017</v>
          </cell>
          <cell r="M80">
            <v>218565.65</v>
          </cell>
          <cell r="N80">
            <v>17893.959999999817</v>
          </cell>
          <cell r="O80">
            <v>1871007.19</v>
          </cell>
          <cell r="P80">
            <v>287673.57999999961</v>
          </cell>
          <cell r="Q80">
            <v>0</v>
          </cell>
          <cell r="R80">
            <v>15.375332683782986</v>
          </cell>
        </row>
        <row r="81">
          <cell r="A81">
            <v>5258</v>
          </cell>
          <cell r="B81">
            <v>2124</v>
          </cell>
          <cell r="C81" t="str">
            <v>Great Dunmow Primary School</v>
          </cell>
          <cell r="D81" t="str">
            <v>GJR</v>
          </cell>
          <cell r="E81" t="str">
            <v>West</v>
          </cell>
          <cell r="F81" t="str">
            <v>Y</v>
          </cell>
          <cell r="G81" t="str">
            <v/>
          </cell>
          <cell r="H81">
            <v>426</v>
          </cell>
          <cell r="I81">
            <v>0.85829999999999995</v>
          </cell>
          <cell r="J81" t="str">
            <v/>
          </cell>
          <cell r="K81">
            <v>470998.31999999995</v>
          </cell>
          <cell r="L81">
            <v>-51272.449999999604</v>
          </cell>
          <cell r="M81">
            <v>510932</v>
          </cell>
          <cell r="N81">
            <v>-11338.769999999553</v>
          </cell>
          <cell r="O81">
            <v>2502498.5299999998</v>
          </cell>
          <cell r="P81">
            <v>578295.6799999997</v>
          </cell>
          <cell r="Q81">
            <v>9476.76</v>
          </cell>
          <cell r="R81">
            <v>23.108732055878562</v>
          </cell>
        </row>
        <row r="82">
          <cell r="A82">
            <v>3570</v>
          </cell>
          <cell r="B82">
            <v>2512</v>
          </cell>
          <cell r="C82" t="str">
            <v>Great Easton CE (Aided) P</v>
          </cell>
          <cell r="D82" t="str">
            <v>GJR</v>
          </cell>
          <cell r="E82" t="str">
            <v>West</v>
          </cell>
          <cell r="F82" t="str">
            <v>Y</v>
          </cell>
          <cell r="G82" t="str">
            <v/>
          </cell>
          <cell r="H82">
            <v>155</v>
          </cell>
          <cell r="I82">
            <v>0.85050000000000003</v>
          </cell>
          <cell r="J82" t="str">
            <v/>
          </cell>
          <cell r="K82">
            <v>105006</v>
          </cell>
          <cell r="L82">
            <v>-19144.729999999981</v>
          </cell>
          <cell r="M82">
            <v>116831</v>
          </cell>
          <cell r="N82">
            <v>-7319.7299999999814</v>
          </cell>
          <cell r="O82">
            <v>968455.99</v>
          </cell>
          <cell r="P82">
            <v>105649.56000000006</v>
          </cell>
          <cell r="Q82">
            <v>15006.880000000001</v>
          </cell>
          <cell r="R82">
            <v>10.909071872228292</v>
          </cell>
        </row>
        <row r="83">
          <cell r="A83">
            <v>2450</v>
          </cell>
          <cell r="B83">
            <v>2536</v>
          </cell>
          <cell r="C83" t="str">
            <v>Great Leighs C P</v>
          </cell>
          <cell r="D83" t="str">
            <v>GJR</v>
          </cell>
          <cell r="E83" t="str">
            <v>Mid</v>
          </cell>
          <cell r="F83" t="str">
            <v>Y</v>
          </cell>
          <cell r="G83" t="str">
            <v/>
          </cell>
          <cell r="H83">
            <v>227</v>
          </cell>
          <cell r="I83">
            <v>0.88980000000000004</v>
          </cell>
          <cell r="J83"/>
          <cell r="K83">
            <v>83308</v>
          </cell>
          <cell r="L83">
            <v>-55979.249999999302</v>
          </cell>
          <cell r="M83">
            <v>99781.119999999995</v>
          </cell>
          <cell r="N83">
            <v>-39506.129999999306</v>
          </cell>
          <cell r="O83">
            <v>1278036.9300000002</v>
          </cell>
          <cell r="P83">
            <v>141349.78000000026</v>
          </cell>
          <cell r="Q83">
            <v>0</v>
          </cell>
          <cell r="R83">
            <v>11.059913581683453</v>
          </cell>
        </row>
        <row r="84">
          <cell r="A84">
            <v>2730</v>
          </cell>
          <cell r="B84">
            <v>2560</v>
          </cell>
          <cell r="C84" t="str">
            <v>Great Sampford C P</v>
          </cell>
          <cell r="D84" t="str">
            <v>GJR</v>
          </cell>
          <cell r="E84" t="str">
            <v>West</v>
          </cell>
          <cell r="F84" t="str">
            <v>Y</v>
          </cell>
          <cell r="G84" t="str">
            <v/>
          </cell>
          <cell r="H84">
            <v>104</v>
          </cell>
          <cell r="I84">
            <v>0.83520000000000005</v>
          </cell>
          <cell r="J84" t="str">
            <v/>
          </cell>
          <cell r="K84">
            <v>133902</v>
          </cell>
          <cell r="L84">
            <v>-5991.859999999986</v>
          </cell>
          <cell r="M84">
            <v>149285</v>
          </cell>
          <cell r="N84">
            <v>9391.140000000014</v>
          </cell>
          <cell r="O84">
            <v>701860.9800000001</v>
          </cell>
          <cell r="P84">
            <v>160314.12999999989</v>
          </cell>
          <cell r="Q84">
            <v>1157.7</v>
          </cell>
          <cell r="R84">
            <v>22.841294012384029</v>
          </cell>
        </row>
        <row r="85">
          <cell r="A85">
            <v>3025</v>
          </cell>
          <cell r="B85">
            <v>2568</v>
          </cell>
          <cell r="C85" t="str">
            <v>Great Tey CE (Cont) P</v>
          </cell>
          <cell r="D85" t="str">
            <v>GJR</v>
          </cell>
          <cell r="E85" t="str">
            <v>North East</v>
          </cell>
          <cell r="F85" t="str">
            <v>Y</v>
          </cell>
          <cell r="G85" t="str">
            <v/>
          </cell>
          <cell r="H85">
            <v>70</v>
          </cell>
          <cell r="I85">
            <v>0.93059999999999998</v>
          </cell>
          <cell r="J85" t="str">
            <v>Staff %</v>
          </cell>
          <cell r="K85">
            <v>19949</v>
          </cell>
          <cell r="L85">
            <v>-20248.089999999909</v>
          </cell>
          <cell r="M85">
            <v>19310</v>
          </cell>
          <cell r="N85">
            <v>-20887.089999999909</v>
          </cell>
          <cell r="O85">
            <v>516603.75</v>
          </cell>
          <cell r="P85">
            <v>26576.709999999963</v>
          </cell>
          <cell r="Q85">
            <v>0</v>
          </cell>
          <cell r="R85">
            <v>5.1445058228864893</v>
          </cell>
        </row>
        <row r="86">
          <cell r="A86">
            <v>5204</v>
          </cell>
          <cell r="B86">
            <v>2576</v>
          </cell>
          <cell r="C86" t="str">
            <v>Great Totham Primary School</v>
          </cell>
          <cell r="D86" t="str">
            <v>GJR</v>
          </cell>
          <cell r="E86" t="str">
            <v>Mid</v>
          </cell>
          <cell r="F86" t="str">
            <v>Y</v>
          </cell>
          <cell r="G86" t="str">
            <v/>
          </cell>
          <cell r="H86">
            <v>423</v>
          </cell>
          <cell r="I86">
            <v>0.80920000000000003</v>
          </cell>
          <cell r="J86" t="str">
            <v/>
          </cell>
          <cell r="K86">
            <v>596547</v>
          </cell>
          <cell r="L86">
            <v>102292.65999999922</v>
          </cell>
          <cell r="M86">
            <v>491299</v>
          </cell>
          <cell r="N86">
            <v>-2955.3400000007823</v>
          </cell>
          <cell r="O86">
            <v>2473330.0999999996</v>
          </cell>
          <cell r="P86">
            <v>669607.66999999969</v>
          </cell>
          <cell r="Q86">
            <v>0</v>
          </cell>
          <cell r="R86">
            <v>27.073121780226579</v>
          </cell>
        </row>
        <row r="87">
          <cell r="A87">
            <v>3217</v>
          </cell>
          <cell r="B87">
            <v>2592</v>
          </cell>
          <cell r="C87" t="str">
            <v>Great Waltham CE P</v>
          </cell>
          <cell r="D87" t="str">
            <v>GJR</v>
          </cell>
          <cell r="E87" t="str">
            <v>Mid</v>
          </cell>
          <cell r="F87" t="str">
            <v>Y</v>
          </cell>
          <cell r="G87" t="str">
            <v/>
          </cell>
          <cell r="H87">
            <v>165</v>
          </cell>
          <cell r="I87">
            <v>0.83069999999999999</v>
          </cell>
          <cell r="J87" t="str">
            <v>sustainability</v>
          </cell>
          <cell r="K87">
            <v>34154.620000000003</v>
          </cell>
          <cell r="L87">
            <v>-64379.989999999867</v>
          </cell>
          <cell r="M87">
            <v>68181.84</v>
          </cell>
          <cell r="N87">
            <v>-30352.769999999873</v>
          </cell>
          <cell r="O87">
            <v>919935.37</v>
          </cell>
          <cell r="P87">
            <v>93648.289999999921</v>
          </cell>
          <cell r="Q87">
            <v>2764.7</v>
          </cell>
          <cell r="R87">
            <v>10.179877092887505</v>
          </cell>
        </row>
        <row r="88">
          <cell r="A88">
            <v>2003</v>
          </cell>
          <cell r="B88">
            <v>1824</v>
          </cell>
          <cell r="C88" t="str">
            <v>Hamilton C P Colchester</v>
          </cell>
          <cell r="D88" t="str">
            <v>GJR</v>
          </cell>
          <cell r="E88" t="str">
            <v>North East</v>
          </cell>
          <cell r="F88" t="str">
            <v>Y</v>
          </cell>
          <cell r="G88" t="str">
            <v/>
          </cell>
          <cell r="H88">
            <v>422</v>
          </cell>
          <cell r="I88">
            <v>0.84689999999999999</v>
          </cell>
          <cell r="J88" t="str">
            <v/>
          </cell>
          <cell r="K88">
            <v>186822</v>
          </cell>
          <cell r="L88">
            <v>-91121.379999999888</v>
          </cell>
          <cell r="M88">
            <v>176323</v>
          </cell>
          <cell r="N88">
            <v>-101620.37999999989</v>
          </cell>
          <cell r="O88">
            <v>2266048</v>
          </cell>
          <cell r="P88">
            <v>317623.08999999985</v>
          </cell>
          <cell r="Q88">
            <v>0</v>
          </cell>
          <cell r="R88">
            <v>14.016609092128668</v>
          </cell>
        </row>
        <row r="89">
          <cell r="A89">
            <v>3254</v>
          </cell>
          <cell r="B89">
            <v>2715</v>
          </cell>
          <cell r="C89" t="str">
            <v>Hare Street Primary School</v>
          </cell>
          <cell r="D89" t="str">
            <v>GJR</v>
          </cell>
          <cell r="E89" t="str">
            <v>West</v>
          </cell>
          <cell r="F89" t="str">
            <v>Y</v>
          </cell>
          <cell r="G89" t="str">
            <v/>
          </cell>
          <cell r="H89">
            <v>420</v>
          </cell>
          <cell r="I89">
            <v>0.92449999999999999</v>
          </cell>
          <cell r="J89" t="str">
            <v>Staff %</v>
          </cell>
          <cell r="K89">
            <v>50972.160000000003</v>
          </cell>
          <cell r="L89">
            <v>-91877.060000000667</v>
          </cell>
          <cell r="M89">
            <v>48395.97</v>
          </cell>
          <cell r="N89">
            <v>-94453.250000000669</v>
          </cell>
          <cell r="O89">
            <v>2502665.54</v>
          </cell>
          <cell r="P89">
            <v>86044.430000000168</v>
          </cell>
          <cell r="Q89">
            <v>1878.67</v>
          </cell>
          <cell r="R89">
            <v>3.4381114305829361</v>
          </cell>
        </row>
        <row r="90">
          <cell r="A90">
            <v>2414</v>
          </cell>
          <cell r="B90">
            <v>2848</v>
          </cell>
          <cell r="C90" t="str">
            <v>Harwich C P &amp; N</v>
          </cell>
          <cell r="D90" t="str">
            <v>GJR</v>
          </cell>
          <cell r="E90" t="str">
            <v>North East</v>
          </cell>
          <cell r="F90" t="str">
            <v>Y</v>
          </cell>
          <cell r="G90" t="str">
            <v/>
          </cell>
          <cell r="H90">
            <v>210</v>
          </cell>
          <cell r="I90">
            <v>0.85050000000000003</v>
          </cell>
          <cell r="J90" t="str">
            <v/>
          </cell>
          <cell r="K90">
            <v>40480.879999999997</v>
          </cell>
          <cell r="L90">
            <v>-14238.829999999965</v>
          </cell>
          <cell r="M90">
            <v>54113.350000000006</v>
          </cell>
          <cell r="N90">
            <v>-606.35999999995693</v>
          </cell>
          <cell r="O90">
            <v>1648593.7700000003</v>
          </cell>
          <cell r="P90">
            <v>87119.239999999991</v>
          </cell>
          <cell r="Q90">
            <v>0</v>
          </cell>
          <cell r="R90">
            <v>5.2844576744943046</v>
          </cell>
        </row>
        <row r="91">
          <cell r="A91">
            <v>2737</v>
          </cell>
          <cell r="B91">
            <v>2886</v>
          </cell>
          <cell r="C91" t="str">
            <v>Hatfield Peverel C I</v>
          </cell>
          <cell r="D91" t="str">
            <v>GJR</v>
          </cell>
          <cell r="E91" t="str">
            <v>Mid</v>
          </cell>
          <cell r="F91" t="str">
            <v>Y</v>
          </cell>
          <cell r="G91" t="str">
            <v/>
          </cell>
          <cell r="H91">
            <v>157</v>
          </cell>
          <cell r="I91">
            <v>0.88249999999999995</v>
          </cell>
          <cell r="J91" t="str">
            <v>sustainability</v>
          </cell>
          <cell r="K91">
            <v>63751.79</v>
          </cell>
          <cell r="L91">
            <v>-8734.5900000001202</v>
          </cell>
          <cell r="M91">
            <v>51702.91</v>
          </cell>
          <cell r="N91">
            <v>-20783.470000000118</v>
          </cell>
          <cell r="O91">
            <v>897946.75999999989</v>
          </cell>
          <cell r="P91">
            <v>44665.480000000098</v>
          </cell>
          <cell r="Q91">
            <v>0</v>
          </cell>
          <cell r="R91">
            <v>4.9741790927560228</v>
          </cell>
        </row>
        <row r="92">
          <cell r="A92">
            <v>2058</v>
          </cell>
          <cell r="B92">
            <v>1828</v>
          </cell>
          <cell r="C92" t="str">
            <v>Hazelmere C I &amp; N Colchester</v>
          </cell>
          <cell r="D92" t="str">
            <v>GJR</v>
          </cell>
          <cell r="E92" t="str">
            <v>North East</v>
          </cell>
          <cell r="F92" t="str">
            <v>Y</v>
          </cell>
          <cell r="G92" t="str">
            <v/>
          </cell>
          <cell r="H92">
            <v>163</v>
          </cell>
          <cell r="I92">
            <v>0.86650000000000005</v>
          </cell>
          <cell r="J92" t="str">
            <v>sustainability</v>
          </cell>
          <cell r="K92">
            <v>19820</v>
          </cell>
          <cell r="L92">
            <v>-71294.459999999963</v>
          </cell>
          <cell r="M92">
            <v>16848</v>
          </cell>
          <cell r="N92">
            <v>-74266.459999999963</v>
          </cell>
          <cell r="O92">
            <v>1218161.19</v>
          </cell>
          <cell r="P92">
            <v>72957.389999999898</v>
          </cell>
          <cell r="Q92">
            <v>0</v>
          </cell>
          <cell r="R92">
            <v>5.9891408952209266</v>
          </cell>
        </row>
        <row r="93">
          <cell r="A93">
            <v>2057</v>
          </cell>
          <cell r="B93">
            <v>1826</v>
          </cell>
          <cell r="C93" t="str">
            <v>Hazelmere C J Colchester</v>
          </cell>
          <cell r="D93" t="str">
            <v>GJR</v>
          </cell>
          <cell r="E93" t="str">
            <v>North East</v>
          </cell>
          <cell r="F93" t="str">
            <v>Y</v>
          </cell>
          <cell r="G93" t="str">
            <v/>
          </cell>
          <cell r="H93">
            <v>222</v>
          </cell>
          <cell r="I93">
            <v>0.73180000000000001</v>
          </cell>
          <cell r="J93" t="str">
            <v/>
          </cell>
          <cell r="K93">
            <v>455222</v>
          </cell>
          <cell r="L93">
            <v>-51537.760000000009</v>
          </cell>
          <cell r="M93">
            <v>479504</v>
          </cell>
          <cell r="N93">
            <v>-27255.760000000009</v>
          </cell>
          <cell r="O93">
            <v>1844415.5199999998</v>
          </cell>
          <cell r="P93">
            <v>537195.31000000006</v>
          </cell>
          <cell r="Q93">
            <v>0</v>
          </cell>
          <cell r="R93">
            <v>29.125503671753972</v>
          </cell>
        </row>
        <row r="94">
          <cell r="A94">
            <v>3029</v>
          </cell>
          <cell r="B94">
            <v>4698</v>
          </cell>
          <cell r="C94" t="str">
            <v>Heathlands CE P West Bergholt</v>
          </cell>
          <cell r="D94" t="str">
            <v>GJR</v>
          </cell>
          <cell r="E94" t="str">
            <v>North East</v>
          </cell>
          <cell r="F94" t="str">
            <v>Y</v>
          </cell>
          <cell r="G94" t="str">
            <v/>
          </cell>
          <cell r="H94">
            <v>420</v>
          </cell>
          <cell r="I94">
            <v>0.83150000000000002</v>
          </cell>
          <cell r="J94" t="str">
            <v/>
          </cell>
          <cell r="K94">
            <v>173903</v>
          </cell>
          <cell r="L94">
            <v>99643.38</v>
          </cell>
          <cell r="M94">
            <v>143681.79</v>
          </cell>
          <cell r="N94">
            <v>69422.170000000013</v>
          </cell>
          <cell r="O94">
            <v>2016746.7400000002</v>
          </cell>
          <cell r="P94">
            <v>160500.33999999985</v>
          </cell>
          <cell r="Q94">
            <v>0</v>
          </cell>
          <cell r="R94">
            <v>7.9583785517858248</v>
          </cell>
        </row>
        <row r="95">
          <cell r="A95">
            <v>2740</v>
          </cell>
          <cell r="B95">
            <v>2912</v>
          </cell>
          <cell r="C95" t="str">
            <v>Henham &amp; Ugley C P</v>
          </cell>
          <cell r="D95" t="str">
            <v>GJR</v>
          </cell>
          <cell r="E95" t="str">
            <v>West</v>
          </cell>
          <cell r="F95" t="str">
            <v>Y</v>
          </cell>
          <cell r="G95" t="str">
            <v/>
          </cell>
          <cell r="H95">
            <v>181</v>
          </cell>
          <cell r="I95">
            <v>0.86480000000000001</v>
          </cell>
          <cell r="J95" t="str">
            <v/>
          </cell>
          <cell r="K95">
            <v>100293.19</v>
          </cell>
          <cell r="L95">
            <v>-4633.0000000001746</v>
          </cell>
          <cell r="M95">
            <v>101126.19</v>
          </cell>
          <cell r="N95">
            <v>-3800.0000000001746</v>
          </cell>
          <cell r="O95">
            <v>1022976.98</v>
          </cell>
          <cell r="P95">
            <v>119896.44000000018</v>
          </cell>
          <cell r="Q95">
            <v>0</v>
          </cell>
          <cell r="R95">
            <v>11.720345847860642</v>
          </cell>
        </row>
        <row r="96">
          <cell r="A96">
            <v>2090</v>
          </cell>
          <cell r="B96">
            <v>3234</v>
          </cell>
          <cell r="C96" t="str">
            <v>Highfields C P Lawford</v>
          </cell>
          <cell r="D96" t="str">
            <v>GJR</v>
          </cell>
          <cell r="E96" t="str">
            <v>North East</v>
          </cell>
          <cell r="F96" t="str">
            <v>Y</v>
          </cell>
          <cell r="G96" t="str">
            <v/>
          </cell>
          <cell r="H96">
            <v>325</v>
          </cell>
          <cell r="I96">
            <v>0.83550000000000002</v>
          </cell>
          <cell r="J96"/>
          <cell r="K96">
            <v>211455.22999999998</v>
          </cell>
          <cell r="L96">
            <v>27203.200000000186</v>
          </cell>
          <cell r="M96">
            <v>219854.79</v>
          </cell>
          <cell r="N96">
            <v>35602.760000000213</v>
          </cell>
          <cell r="O96">
            <v>1977173.03</v>
          </cell>
          <cell r="P96">
            <v>220083.71999999997</v>
          </cell>
          <cell r="Q96">
            <v>0</v>
          </cell>
          <cell r="R96">
            <v>11.131232151189113</v>
          </cell>
        </row>
        <row r="97">
          <cell r="A97">
            <v>2500</v>
          </cell>
          <cell r="B97">
            <v>2944</v>
          </cell>
          <cell r="C97" t="str">
            <v>Highwood C P</v>
          </cell>
          <cell r="D97" t="str">
            <v>GJR</v>
          </cell>
          <cell r="E97" t="str">
            <v>Mid</v>
          </cell>
          <cell r="F97" t="str">
            <v>Y</v>
          </cell>
          <cell r="G97" t="str">
            <v/>
          </cell>
          <cell r="H97">
            <v>53</v>
          </cell>
          <cell r="I97">
            <v>0.89570000000000005</v>
          </cell>
          <cell r="J97" t="str">
            <v/>
          </cell>
          <cell r="K97">
            <v>77552.81</v>
          </cell>
          <cell r="L97">
            <v>-49155.210000000079</v>
          </cell>
          <cell r="M97">
            <v>67847.11</v>
          </cell>
          <cell r="N97">
            <v>-58860.910000000076</v>
          </cell>
          <cell r="O97">
            <v>539786.81000000006</v>
          </cell>
          <cell r="P97">
            <v>82985.770000000019</v>
          </cell>
          <cell r="Q97">
            <v>975</v>
          </cell>
          <cell r="R97">
            <v>15.373804706343233</v>
          </cell>
        </row>
        <row r="98">
          <cell r="A98">
            <v>2838</v>
          </cell>
          <cell r="B98">
            <v>1412</v>
          </cell>
          <cell r="C98" t="str">
            <v>Hogarth C P Brentwood</v>
          </cell>
          <cell r="D98" t="str">
            <v>GJR</v>
          </cell>
          <cell r="E98" t="str">
            <v>South</v>
          </cell>
          <cell r="F98" t="str">
            <v>Y</v>
          </cell>
          <cell r="G98" t="str">
            <v/>
          </cell>
          <cell r="H98">
            <v>278.58333333333331</v>
          </cell>
          <cell r="I98">
            <v>0.74960000000000004</v>
          </cell>
          <cell r="J98" t="str">
            <v/>
          </cell>
          <cell r="K98">
            <v>169713.86</v>
          </cell>
          <cell r="L98">
            <v>-113245.84999999998</v>
          </cell>
          <cell r="M98">
            <v>388695.85</v>
          </cell>
          <cell r="N98">
            <v>105736.14000000001</v>
          </cell>
          <cell r="O98">
            <v>1876937.0999999999</v>
          </cell>
          <cell r="P98">
            <v>439851</v>
          </cell>
          <cell r="Q98">
            <v>0</v>
          </cell>
          <cell r="R98">
            <v>23.43450933971096</v>
          </cell>
        </row>
        <row r="99">
          <cell r="A99">
            <v>5216</v>
          </cell>
          <cell r="B99">
            <v>1776</v>
          </cell>
          <cell r="C99" t="str">
            <v>Holland Haven Primary School</v>
          </cell>
          <cell r="D99" t="str">
            <v>GJR</v>
          </cell>
          <cell r="E99" t="str">
            <v>North East</v>
          </cell>
          <cell r="F99" t="str">
            <v>Y</v>
          </cell>
          <cell r="G99" t="str">
            <v/>
          </cell>
          <cell r="H99">
            <v>393.75</v>
          </cell>
          <cell r="I99">
            <v>0.83040000000000003</v>
          </cell>
          <cell r="J99" t="str">
            <v/>
          </cell>
          <cell r="K99">
            <v>385228</v>
          </cell>
          <cell r="L99">
            <v>-47794.630000000354</v>
          </cell>
          <cell r="M99">
            <v>439792</v>
          </cell>
          <cell r="N99">
            <v>6769.3699999996461</v>
          </cell>
          <cell r="O99">
            <v>2410336.3899999997</v>
          </cell>
          <cell r="P99">
            <v>421827.54000000027</v>
          </cell>
          <cell r="Q99">
            <v>0</v>
          </cell>
          <cell r="R99">
            <v>17.50077465328399</v>
          </cell>
        </row>
        <row r="100">
          <cell r="A100">
            <v>2013</v>
          </cell>
          <cell r="B100">
            <v>1417</v>
          </cell>
          <cell r="C100" t="str">
            <v>Holly Trees Primary, Brentwood</v>
          </cell>
          <cell r="D100" t="str">
            <v>GJR</v>
          </cell>
          <cell r="E100" t="str">
            <v>South</v>
          </cell>
          <cell r="F100" t="str">
            <v>Y</v>
          </cell>
          <cell r="G100" t="str">
            <v/>
          </cell>
          <cell r="H100">
            <v>422</v>
          </cell>
          <cell r="I100">
            <v>0.8659</v>
          </cell>
          <cell r="J100" t="str">
            <v/>
          </cell>
          <cell r="K100">
            <v>36221.300000000003</v>
          </cell>
          <cell r="L100">
            <v>15350.440000000133</v>
          </cell>
          <cell r="M100">
            <v>35978.81</v>
          </cell>
          <cell r="N100">
            <v>15107.950000000128</v>
          </cell>
          <cell r="O100">
            <v>2105493.3600000003</v>
          </cell>
          <cell r="P100">
            <v>33555.020000000019</v>
          </cell>
          <cell r="Q100">
            <v>0</v>
          </cell>
          <cell r="R100">
            <v>1.5936891864622178</v>
          </cell>
        </row>
        <row r="101">
          <cell r="A101">
            <v>2521</v>
          </cell>
          <cell r="B101">
            <v>3788</v>
          </cell>
          <cell r="C101" t="str">
            <v>Holt Farm C I Hawkwell</v>
          </cell>
          <cell r="D101" t="str">
            <v>GJR</v>
          </cell>
          <cell r="E101" t="str">
            <v>South</v>
          </cell>
          <cell r="F101" t="str">
            <v>Y</v>
          </cell>
          <cell r="G101" t="str">
            <v/>
          </cell>
          <cell r="H101">
            <v>209</v>
          </cell>
          <cell r="I101">
            <v>0.83689999999999998</v>
          </cell>
          <cell r="J101" t="str">
            <v>sustainability</v>
          </cell>
          <cell r="K101">
            <v>35568.170000000006</v>
          </cell>
          <cell r="L101">
            <v>-90146.880000000267</v>
          </cell>
          <cell r="M101">
            <v>26965.330000000009</v>
          </cell>
          <cell r="N101">
            <v>-98749.720000000263</v>
          </cell>
          <cell r="O101">
            <v>1202632.04</v>
          </cell>
          <cell r="P101">
            <v>75131.889999999898</v>
          </cell>
          <cell r="Q101">
            <v>0</v>
          </cell>
          <cell r="R101">
            <v>6.2472882395516338</v>
          </cell>
        </row>
        <row r="102">
          <cell r="A102">
            <v>3006</v>
          </cell>
          <cell r="B102">
            <v>2682</v>
          </cell>
          <cell r="C102" t="str">
            <v>Holy Trinity CE P Halstead</v>
          </cell>
          <cell r="D102" t="str">
            <v>GJR</v>
          </cell>
          <cell r="E102" t="str">
            <v>Mid</v>
          </cell>
          <cell r="F102" t="str">
            <v>Y</v>
          </cell>
          <cell r="G102" t="str">
            <v/>
          </cell>
          <cell r="H102">
            <v>212</v>
          </cell>
          <cell r="I102">
            <v>0.8911</v>
          </cell>
          <cell r="J102"/>
          <cell r="K102">
            <v>84221.85</v>
          </cell>
          <cell r="L102">
            <v>-58867.899999999761</v>
          </cell>
          <cell r="M102">
            <v>115131.99</v>
          </cell>
          <cell r="N102">
            <v>-27957.759999999762</v>
          </cell>
          <cell r="O102">
            <v>1208742.3500000001</v>
          </cell>
          <cell r="P102">
            <v>148601.47999999998</v>
          </cell>
          <cell r="Q102">
            <v>5447.6</v>
          </cell>
          <cell r="R102">
            <v>12.293892077165987</v>
          </cell>
        </row>
        <row r="103">
          <cell r="A103">
            <v>5276</v>
          </cell>
          <cell r="B103">
            <v>4824</v>
          </cell>
          <cell r="C103" t="str">
            <v>Howbridge Infant School</v>
          </cell>
          <cell r="D103" t="str">
            <v>GJR</v>
          </cell>
          <cell r="E103" t="str">
            <v>Mid</v>
          </cell>
          <cell r="F103" t="str">
            <v>Y</v>
          </cell>
          <cell r="G103" t="str">
            <v/>
          </cell>
          <cell r="H103">
            <v>264</v>
          </cell>
          <cell r="I103">
            <v>0.81910000000000005</v>
          </cell>
          <cell r="J103" t="str">
            <v/>
          </cell>
          <cell r="K103">
            <v>240106.91</v>
          </cell>
          <cell r="L103">
            <v>37888.070000000211</v>
          </cell>
          <cell r="M103">
            <v>366053.18000000005</v>
          </cell>
          <cell r="N103">
            <v>163834.34000000026</v>
          </cell>
          <cell r="O103">
            <v>1535681.4600000002</v>
          </cell>
          <cell r="P103">
            <v>371507.57000000018</v>
          </cell>
          <cell r="Q103">
            <v>0</v>
          </cell>
          <cell r="R103">
            <v>24.19170769959026</v>
          </cell>
        </row>
        <row r="104">
          <cell r="A104">
            <v>3780</v>
          </cell>
          <cell r="B104">
            <v>3052</v>
          </cell>
          <cell r="C104" t="str">
            <v>Ingatestone &amp; Fryerning CE (A) J</v>
          </cell>
          <cell r="D104" t="str">
            <v>GJR</v>
          </cell>
          <cell r="E104" t="str">
            <v>South</v>
          </cell>
          <cell r="F104" t="str">
            <v>Y</v>
          </cell>
          <cell r="G104" t="str">
            <v/>
          </cell>
          <cell r="H104">
            <v>185</v>
          </cell>
          <cell r="I104">
            <v>0.90429999999999999</v>
          </cell>
          <cell r="J104" t="str">
            <v>staff %</v>
          </cell>
          <cell r="K104">
            <v>6824.5499999999993</v>
          </cell>
          <cell r="L104">
            <v>93.47999999993408</v>
          </cell>
          <cell r="M104">
            <v>6206.0799999999981</v>
          </cell>
          <cell r="N104">
            <v>-524.99000000006708</v>
          </cell>
          <cell r="O104">
            <v>870280.07</v>
          </cell>
          <cell r="P104">
            <v>4589.4900000002235</v>
          </cell>
          <cell r="Q104">
            <v>0</v>
          </cell>
          <cell r="R104">
            <v>0.52735781942015791</v>
          </cell>
        </row>
        <row r="105">
          <cell r="A105">
            <v>2599</v>
          </cell>
          <cell r="B105">
            <v>3050</v>
          </cell>
          <cell r="C105" t="str">
            <v>Ingatestone C I</v>
          </cell>
          <cell r="D105" t="str">
            <v>GJR</v>
          </cell>
          <cell r="E105" t="str">
            <v>South</v>
          </cell>
          <cell r="F105" t="str">
            <v>Y</v>
          </cell>
          <cell r="G105" t="str">
            <v/>
          </cell>
          <cell r="H105">
            <v>133</v>
          </cell>
          <cell r="I105">
            <v>0.87339999999999995</v>
          </cell>
          <cell r="J105" t="str">
            <v/>
          </cell>
          <cell r="K105">
            <v>130537.32</v>
          </cell>
          <cell r="L105">
            <v>-8075.1900000000023</v>
          </cell>
          <cell r="M105">
            <v>130275.48</v>
          </cell>
          <cell r="N105">
            <v>-8337.0300000000134</v>
          </cell>
          <cell r="O105">
            <v>885197.8899999999</v>
          </cell>
          <cell r="P105">
            <v>137084.59999999986</v>
          </cell>
          <cell r="Q105">
            <v>68.659999999999854</v>
          </cell>
          <cell r="R105">
            <v>15.486322499028986</v>
          </cell>
        </row>
        <row r="106">
          <cell r="A106">
            <v>3422</v>
          </cell>
          <cell r="B106">
            <v>3064</v>
          </cell>
          <cell r="C106" t="str">
            <v>Ingrave Johnstone CE P</v>
          </cell>
          <cell r="D106" t="str">
            <v>GJR</v>
          </cell>
          <cell r="E106" t="str">
            <v>South</v>
          </cell>
          <cell r="F106" t="str">
            <v>Y</v>
          </cell>
          <cell r="G106" t="str">
            <v/>
          </cell>
          <cell r="H106">
            <v>201</v>
          </cell>
          <cell r="I106">
            <v>0.89559999999999995</v>
          </cell>
          <cell r="J106" t="str">
            <v>sustainability</v>
          </cell>
          <cell r="K106">
            <v>42459.81</v>
          </cell>
          <cell r="L106">
            <v>-1504.6499999999651</v>
          </cell>
          <cell r="M106">
            <v>37119.379999999997</v>
          </cell>
          <cell r="N106">
            <v>-6845.0799999999654</v>
          </cell>
          <cell r="O106">
            <v>976709.96</v>
          </cell>
          <cell r="P106">
            <v>75668.730000000098</v>
          </cell>
          <cell r="Q106">
            <v>12572.939999999999</v>
          </cell>
          <cell r="R106">
            <v>7.747308115911923</v>
          </cell>
        </row>
        <row r="107">
          <cell r="A107">
            <v>2300</v>
          </cell>
          <cell r="B107">
            <v>1372</v>
          </cell>
          <cell r="C107" t="str">
            <v>John Bunyan C P &amp; N Braintree</v>
          </cell>
          <cell r="D107" t="str">
            <v>GJR</v>
          </cell>
          <cell r="E107" t="str">
            <v>Mid</v>
          </cell>
          <cell r="F107" t="str">
            <v>Y</v>
          </cell>
          <cell r="G107" t="str">
            <v/>
          </cell>
          <cell r="H107">
            <v>512</v>
          </cell>
          <cell r="I107">
            <v>0.95669999999999999</v>
          </cell>
          <cell r="J107" t="str">
            <v>Staff %</v>
          </cell>
          <cell r="K107">
            <v>261925.2</v>
          </cell>
          <cell r="L107">
            <v>-208857.09999999887</v>
          </cell>
          <cell r="M107">
            <v>319433.55</v>
          </cell>
          <cell r="N107">
            <v>-151348.74999999889</v>
          </cell>
          <cell r="O107">
            <v>3322116.5100000002</v>
          </cell>
          <cell r="P107">
            <v>349527.67000000039</v>
          </cell>
          <cell r="Q107">
            <v>0</v>
          </cell>
          <cell r="R107">
            <v>10.521234548754594</v>
          </cell>
        </row>
        <row r="108">
          <cell r="A108">
            <v>2669</v>
          </cell>
          <cell r="B108">
            <v>1376</v>
          </cell>
          <cell r="C108" t="str">
            <v>John Ray C I Braintree</v>
          </cell>
          <cell r="D108" t="str">
            <v>GJR</v>
          </cell>
          <cell r="E108" t="str">
            <v>Mid</v>
          </cell>
          <cell r="F108" t="str">
            <v>Y</v>
          </cell>
          <cell r="G108" t="str">
            <v/>
          </cell>
          <cell r="H108">
            <v>325</v>
          </cell>
          <cell r="I108">
            <v>0.87609999999999999</v>
          </cell>
          <cell r="J108" t="str">
            <v>sustainability</v>
          </cell>
          <cell r="K108">
            <v>65831.13</v>
          </cell>
          <cell r="L108">
            <v>-33056.469999999157</v>
          </cell>
          <cell r="M108">
            <v>78909.37</v>
          </cell>
          <cell r="N108">
            <v>-19978.229999999166</v>
          </cell>
          <cell r="O108">
            <v>1905940.6900000002</v>
          </cell>
          <cell r="P108">
            <v>110148.02000000002</v>
          </cell>
          <cell r="Q108">
            <v>0</v>
          </cell>
          <cell r="R108">
            <v>5.7791945246732732</v>
          </cell>
        </row>
        <row r="109">
          <cell r="A109">
            <v>2680</v>
          </cell>
          <cell r="B109">
            <v>3108</v>
          </cell>
          <cell r="C109" t="str">
            <v>Kelvedon Hatch C P</v>
          </cell>
          <cell r="D109" t="str">
            <v>GJR</v>
          </cell>
          <cell r="E109" t="str">
            <v>South</v>
          </cell>
          <cell r="F109" t="str">
            <v>Y</v>
          </cell>
          <cell r="G109" t="str">
            <v/>
          </cell>
          <cell r="H109">
            <v>187</v>
          </cell>
          <cell r="I109">
            <v>0.87829999999999997</v>
          </cell>
          <cell r="J109" t="str">
            <v>sustainability</v>
          </cell>
          <cell r="K109">
            <v>84887.299999999988</v>
          </cell>
          <cell r="L109">
            <v>-16025.279999999737</v>
          </cell>
          <cell r="M109">
            <v>180646.86</v>
          </cell>
          <cell r="N109">
            <v>79734.280000000261</v>
          </cell>
          <cell r="O109">
            <v>1125462.07</v>
          </cell>
          <cell r="P109">
            <v>209668.09000000008</v>
          </cell>
          <cell r="Q109">
            <v>0.23</v>
          </cell>
          <cell r="R109">
            <v>18.629511876841846</v>
          </cell>
        </row>
        <row r="110">
          <cell r="A110">
            <v>3001</v>
          </cell>
          <cell r="B110">
            <v>1832</v>
          </cell>
          <cell r="C110" t="str">
            <v>Kendall CE P Colchester</v>
          </cell>
          <cell r="D110" t="str">
            <v>GJR</v>
          </cell>
          <cell r="E110" t="str">
            <v>North East</v>
          </cell>
          <cell r="F110" t="str">
            <v>Y</v>
          </cell>
          <cell r="G110" t="str">
            <v/>
          </cell>
          <cell r="H110">
            <v>208</v>
          </cell>
          <cell r="I110">
            <v>0.85470000000000002</v>
          </cell>
          <cell r="J110" t="str">
            <v>sustainability</v>
          </cell>
          <cell r="K110">
            <v>47591.7</v>
          </cell>
          <cell r="L110">
            <v>-118456.09999999999</v>
          </cell>
          <cell r="M110">
            <v>91457.81</v>
          </cell>
          <cell r="N110">
            <v>-74589.989999999991</v>
          </cell>
          <cell r="O110">
            <v>1250787.4200000002</v>
          </cell>
          <cell r="P110">
            <v>119437.24000000022</v>
          </cell>
          <cell r="Q110">
            <v>0</v>
          </cell>
          <cell r="R110">
            <v>9.5489639638364938</v>
          </cell>
        </row>
        <row r="111">
          <cell r="A111">
            <v>2017</v>
          </cell>
          <cell r="B111">
            <v>1836</v>
          </cell>
          <cell r="C111" t="str">
            <v>Kings Ford C I &amp; N Colchester</v>
          </cell>
          <cell r="D111" t="str">
            <v>GJR</v>
          </cell>
          <cell r="E111" t="str">
            <v>North East</v>
          </cell>
          <cell r="F111" t="str">
            <v>Y</v>
          </cell>
          <cell r="G111" t="str">
            <v/>
          </cell>
          <cell r="H111">
            <v>164</v>
          </cell>
          <cell r="I111">
            <v>0.87190000000000001</v>
          </cell>
          <cell r="J111" t="str">
            <v>sustainability</v>
          </cell>
          <cell r="K111">
            <v>13584.589999999997</v>
          </cell>
          <cell r="L111">
            <v>-43667.089999999938</v>
          </cell>
          <cell r="M111">
            <v>23808.120000000003</v>
          </cell>
          <cell r="N111">
            <v>-33443.559999999932</v>
          </cell>
          <cell r="O111">
            <v>1148834.9099999999</v>
          </cell>
          <cell r="P111">
            <v>55974.419999999925</v>
          </cell>
          <cell r="Q111">
            <v>0</v>
          </cell>
          <cell r="R111">
            <v>4.8722770793934123</v>
          </cell>
        </row>
        <row r="112">
          <cell r="A112">
            <v>5228</v>
          </cell>
          <cell r="B112">
            <v>1122</v>
          </cell>
          <cell r="C112" t="str">
            <v>Kingswood Primary School</v>
          </cell>
          <cell r="D112" t="str">
            <v>GJR</v>
          </cell>
          <cell r="E112" t="str">
            <v>South</v>
          </cell>
          <cell r="F112" t="str">
            <v>Y</v>
          </cell>
          <cell r="G112" t="str">
            <v/>
          </cell>
          <cell r="H112">
            <v>414</v>
          </cell>
          <cell r="I112">
            <v>0.86519999999999997</v>
          </cell>
          <cell r="J112"/>
          <cell r="K112">
            <v>180216.78</v>
          </cell>
          <cell r="L112">
            <v>-87219.069999999163</v>
          </cell>
          <cell r="M112">
            <v>183697.52999999997</v>
          </cell>
          <cell r="N112">
            <v>-83738.319999999192</v>
          </cell>
          <cell r="O112">
            <v>2385254.73</v>
          </cell>
          <cell r="P112">
            <v>300121.3899999992</v>
          </cell>
          <cell r="Q112">
            <v>0</v>
          </cell>
          <cell r="R112">
            <v>12.58236222007195</v>
          </cell>
        </row>
        <row r="113">
          <cell r="A113">
            <v>2038</v>
          </cell>
          <cell r="B113">
            <v>3208</v>
          </cell>
          <cell r="C113" t="str">
            <v>Langenhoe C P</v>
          </cell>
          <cell r="D113" t="str">
            <v>GJR</v>
          </cell>
          <cell r="E113" t="str">
            <v>North East</v>
          </cell>
          <cell r="F113" t="str">
            <v>Y</v>
          </cell>
          <cell r="G113" t="str">
            <v/>
          </cell>
          <cell r="H113">
            <v>129</v>
          </cell>
          <cell r="I113">
            <v>0.91159999999999997</v>
          </cell>
          <cell r="J113" t="str">
            <v/>
          </cell>
          <cell r="K113">
            <v>1713</v>
          </cell>
          <cell r="L113">
            <v>-80750.979999999981</v>
          </cell>
          <cell r="M113">
            <v>10369</v>
          </cell>
          <cell r="N113">
            <v>-72094.979999999981</v>
          </cell>
          <cell r="O113">
            <v>779014.60000000009</v>
          </cell>
          <cell r="P113">
            <v>37866.090000000317</v>
          </cell>
          <cell r="Q113">
            <v>0</v>
          </cell>
          <cell r="R113">
            <v>4.8607676929290298</v>
          </cell>
        </row>
        <row r="114">
          <cell r="A114">
            <v>2039</v>
          </cell>
          <cell r="B114">
            <v>3216</v>
          </cell>
          <cell r="C114" t="str">
            <v>Langham C P</v>
          </cell>
          <cell r="D114" t="str">
            <v>GJR</v>
          </cell>
          <cell r="E114" t="str">
            <v>North East</v>
          </cell>
          <cell r="F114" t="str">
            <v>Y</v>
          </cell>
          <cell r="G114" t="str">
            <v/>
          </cell>
          <cell r="H114">
            <v>103</v>
          </cell>
          <cell r="I114">
            <v>0.87680000000000002</v>
          </cell>
          <cell r="J114" t="str">
            <v>sustainability</v>
          </cell>
          <cell r="K114">
            <v>8343.8499999999985</v>
          </cell>
          <cell r="L114">
            <v>-25844.550000000258</v>
          </cell>
          <cell r="M114">
            <v>11036.68</v>
          </cell>
          <cell r="N114">
            <v>-23151.720000000256</v>
          </cell>
          <cell r="O114">
            <v>608817.66</v>
          </cell>
          <cell r="P114">
            <v>3433.9100000000326</v>
          </cell>
          <cell r="Q114">
            <v>0</v>
          </cell>
          <cell r="R114">
            <v>0.56402930230375248</v>
          </cell>
        </row>
        <row r="115">
          <cell r="A115">
            <v>5257</v>
          </cell>
          <cell r="B115">
            <v>3232</v>
          </cell>
          <cell r="C115" t="str">
            <v>Lawford CE Primary School</v>
          </cell>
          <cell r="D115" t="str">
            <v>GJR</v>
          </cell>
          <cell r="E115" t="str">
            <v>North East</v>
          </cell>
          <cell r="F115" t="str">
            <v>Y</v>
          </cell>
          <cell r="G115" t="str">
            <v/>
          </cell>
          <cell r="H115">
            <v>219.58333333333334</v>
          </cell>
          <cell r="I115">
            <v>0.80120000000000002</v>
          </cell>
          <cell r="J115"/>
          <cell r="K115">
            <v>90540</v>
          </cell>
          <cell r="L115">
            <v>-20128.889999999665</v>
          </cell>
          <cell r="M115">
            <v>110058</v>
          </cell>
          <cell r="N115">
            <v>-610.88999999966472</v>
          </cell>
          <cell r="O115">
            <v>1178378.21</v>
          </cell>
          <cell r="P115">
            <v>114118.6399999999</v>
          </cell>
          <cell r="Q115">
            <v>20664.800000000003</v>
          </cell>
          <cell r="R115">
            <v>9.6843813838003587</v>
          </cell>
        </row>
        <row r="116">
          <cell r="A116">
            <v>3026</v>
          </cell>
          <cell r="B116">
            <v>3246</v>
          </cell>
          <cell r="C116" t="str">
            <v>Layer de la Haye CE P</v>
          </cell>
          <cell r="D116" t="str">
            <v>GJR</v>
          </cell>
          <cell r="E116" t="str">
            <v>North East</v>
          </cell>
          <cell r="F116" t="str">
            <v>Y</v>
          </cell>
          <cell r="G116" t="str">
            <v/>
          </cell>
          <cell r="H116">
            <v>206</v>
          </cell>
          <cell r="I116">
            <v>0.87360000000000004</v>
          </cell>
          <cell r="J116" t="str">
            <v>sustainability</v>
          </cell>
          <cell r="K116">
            <v>79072</v>
          </cell>
          <cell r="L116">
            <v>-12966.590000000084</v>
          </cell>
          <cell r="M116">
            <v>72340</v>
          </cell>
          <cell r="N116">
            <v>-19698.590000000084</v>
          </cell>
          <cell r="O116">
            <v>1086232.8500000001</v>
          </cell>
          <cell r="P116">
            <v>90021.049999999814</v>
          </cell>
          <cell r="Q116">
            <v>8071</v>
          </cell>
          <cell r="R116">
            <v>8.2874542046854689</v>
          </cell>
        </row>
        <row r="117">
          <cell r="A117">
            <v>5242</v>
          </cell>
          <cell r="B117">
            <v>4656</v>
          </cell>
          <cell r="C117" t="str">
            <v>Leverton Primary School</v>
          </cell>
          <cell r="D117" t="str">
            <v>GJR</v>
          </cell>
          <cell r="E117" t="str">
            <v>West</v>
          </cell>
          <cell r="F117" t="str">
            <v>Y</v>
          </cell>
          <cell r="G117" t="str">
            <v/>
          </cell>
          <cell r="H117">
            <v>422</v>
          </cell>
          <cell r="I117">
            <v>0.81859999999999999</v>
          </cell>
          <cell r="J117" t="str">
            <v>sustainability</v>
          </cell>
          <cell r="K117">
            <v>82997.77</v>
          </cell>
          <cell r="L117">
            <v>-49562.27999999981</v>
          </cell>
          <cell r="M117">
            <v>114320.04</v>
          </cell>
          <cell r="N117">
            <v>-18240.00999999982</v>
          </cell>
          <cell r="O117">
            <v>2379091.34</v>
          </cell>
          <cell r="P117">
            <v>76043.100000000093</v>
          </cell>
          <cell r="Q117">
            <v>373224.77</v>
          </cell>
          <cell r="R117">
            <v>3.1963085536682292</v>
          </cell>
        </row>
        <row r="118">
          <cell r="A118">
            <v>2006</v>
          </cell>
          <cell r="B118">
            <v>1838</v>
          </cell>
          <cell r="C118" t="str">
            <v>Lexden C P Colchester</v>
          </cell>
          <cell r="D118" t="str">
            <v>GJR</v>
          </cell>
          <cell r="E118" t="str">
            <v>North East</v>
          </cell>
          <cell r="F118" t="str">
            <v>Y</v>
          </cell>
          <cell r="G118" t="str">
            <v/>
          </cell>
          <cell r="H118">
            <v>203</v>
          </cell>
          <cell r="I118">
            <v>0.9042</v>
          </cell>
          <cell r="J118" t="str">
            <v>Staff %</v>
          </cell>
          <cell r="K118">
            <v>169270.7</v>
          </cell>
          <cell r="L118">
            <v>-52425.930000000109</v>
          </cell>
          <cell r="M118">
            <v>212781.29</v>
          </cell>
          <cell r="N118">
            <v>-8915.3400000001129</v>
          </cell>
          <cell r="O118">
            <v>1629403.3099999998</v>
          </cell>
          <cell r="P118">
            <v>240072.06000000029</v>
          </cell>
          <cell r="Q118">
            <v>0</v>
          </cell>
          <cell r="R118">
            <v>14.733740782691813</v>
          </cell>
        </row>
        <row r="119">
          <cell r="A119">
            <v>2647</v>
          </cell>
          <cell r="B119">
            <v>1734</v>
          </cell>
          <cell r="C119" t="str">
            <v>Limes Farm C J The Chigwell</v>
          </cell>
          <cell r="D119" t="str">
            <v>GJR</v>
          </cell>
          <cell r="E119" t="str">
            <v>West</v>
          </cell>
          <cell r="F119" t="str">
            <v>Y</v>
          </cell>
          <cell r="G119" t="str">
            <v/>
          </cell>
          <cell r="H119">
            <v>146</v>
          </cell>
          <cell r="I119">
            <v>0.93769999999999998</v>
          </cell>
          <cell r="J119" t="str">
            <v>Staff %</v>
          </cell>
          <cell r="K119">
            <v>107203.67</v>
          </cell>
          <cell r="L119">
            <v>-96703.810000000332</v>
          </cell>
          <cell r="M119">
            <v>114063.45</v>
          </cell>
          <cell r="N119">
            <v>-89844.030000000334</v>
          </cell>
          <cell r="O119">
            <v>1053023.98</v>
          </cell>
          <cell r="P119">
            <v>155544.04000000015</v>
          </cell>
          <cell r="Q119">
            <v>0</v>
          </cell>
          <cell r="R119">
            <v>14.771177385722989</v>
          </cell>
        </row>
        <row r="120">
          <cell r="A120">
            <v>3781</v>
          </cell>
          <cell r="B120">
            <v>1129</v>
          </cell>
          <cell r="C120" t="str">
            <v>Lincewood Primary Basildon</v>
          </cell>
          <cell r="D120" t="str">
            <v>GJR</v>
          </cell>
          <cell r="E120" t="str">
            <v>South</v>
          </cell>
          <cell r="F120" t="str">
            <v>Y</v>
          </cell>
          <cell r="G120" t="str">
            <v/>
          </cell>
          <cell r="H120">
            <v>403</v>
          </cell>
          <cell r="I120">
            <v>0.81089999999999995</v>
          </cell>
          <cell r="J120" t="str">
            <v/>
          </cell>
          <cell r="K120">
            <v>438282.68</v>
          </cell>
          <cell r="L120">
            <v>-74427.160000000091</v>
          </cell>
          <cell r="M120">
            <v>481570.55</v>
          </cell>
          <cell r="N120">
            <v>-31139.290000000095</v>
          </cell>
          <cell r="O120">
            <v>2553054.8199999998</v>
          </cell>
          <cell r="P120">
            <v>545500.13999999966</v>
          </cell>
          <cell r="Q120">
            <v>0</v>
          </cell>
          <cell r="R120">
            <v>21.366565877343742</v>
          </cell>
        </row>
        <row r="121">
          <cell r="A121">
            <v>3610</v>
          </cell>
          <cell r="B121">
            <v>3262</v>
          </cell>
          <cell r="C121" t="str">
            <v>Little Hallingbury CE P</v>
          </cell>
          <cell r="D121" t="str">
            <v>GJR</v>
          </cell>
          <cell r="E121" t="str">
            <v>West</v>
          </cell>
          <cell r="F121" t="str">
            <v>Y</v>
          </cell>
          <cell r="G121" t="str">
            <v/>
          </cell>
          <cell r="H121">
            <v>128</v>
          </cell>
          <cell r="I121">
            <v>0.80940000000000001</v>
          </cell>
          <cell r="J121" t="str">
            <v/>
          </cell>
          <cell r="K121">
            <v>14408.260000000002</v>
          </cell>
          <cell r="L121">
            <v>10013.739999999867</v>
          </cell>
          <cell r="M121">
            <v>140.2599999999984</v>
          </cell>
          <cell r="N121">
            <v>-4254.2600000001366</v>
          </cell>
          <cell r="O121">
            <v>653430.14000000013</v>
          </cell>
          <cell r="P121">
            <v>24512.1599999998</v>
          </cell>
          <cell r="Q121">
            <v>0</v>
          </cell>
          <cell r="R121">
            <v>3.7513053805567944</v>
          </cell>
        </row>
        <row r="122">
          <cell r="A122">
            <v>3530</v>
          </cell>
          <cell r="B122">
            <v>3278</v>
          </cell>
          <cell r="C122" t="str">
            <v>Little Waltham CE P</v>
          </cell>
          <cell r="D122" t="str">
            <v>GJR</v>
          </cell>
          <cell r="E122" t="str">
            <v>Mid</v>
          </cell>
          <cell r="F122" t="str">
            <v>Y</v>
          </cell>
          <cell r="G122" t="str">
            <v/>
          </cell>
          <cell r="H122">
            <v>216.83333333333334</v>
          </cell>
          <cell r="I122">
            <v>0.8276</v>
          </cell>
          <cell r="J122" t="str">
            <v/>
          </cell>
          <cell r="K122">
            <v>149551.49</v>
          </cell>
          <cell r="L122">
            <v>-3276.1999999999534</v>
          </cell>
          <cell r="M122">
            <v>169613.94</v>
          </cell>
          <cell r="N122">
            <v>16786.250000000058</v>
          </cell>
          <cell r="O122">
            <v>1268497.3899999999</v>
          </cell>
          <cell r="P122">
            <v>179684.42999999993</v>
          </cell>
          <cell r="Q122">
            <v>2927.5999999999995</v>
          </cell>
          <cell r="R122">
            <v>14.165139906200356</v>
          </cell>
        </row>
        <row r="123">
          <cell r="A123">
            <v>2588</v>
          </cell>
          <cell r="B123">
            <v>2992</v>
          </cell>
          <cell r="C123" t="str">
            <v>Long Ridings C P Hutton</v>
          </cell>
          <cell r="D123" t="str">
            <v>GJR</v>
          </cell>
          <cell r="E123" t="str">
            <v>South</v>
          </cell>
          <cell r="F123" t="str">
            <v>Y</v>
          </cell>
          <cell r="G123" t="str">
            <v/>
          </cell>
          <cell r="H123">
            <v>416</v>
          </cell>
          <cell r="I123">
            <v>0.83099999999999996</v>
          </cell>
          <cell r="J123" t="str">
            <v/>
          </cell>
          <cell r="K123">
            <v>127691</v>
          </cell>
          <cell r="L123">
            <v>-78790.900000000373</v>
          </cell>
          <cell r="M123">
            <v>191402.87</v>
          </cell>
          <cell r="N123">
            <v>-15079.030000000377</v>
          </cell>
          <cell r="O123">
            <v>2155475.6599999997</v>
          </cell>
          <cell r="P123">
            <v>194504.04000000004</v>
          </cell>
          <cell r="Q123">
            <v>342.1</v>
          </cell>
          <cell r="R123">
            <v>9.0237177626028071</v>
          </cell>
        </row>
        <row r="124">
          <cell r="A124">
            <v>2750</v>
          </cell>
          <cell r="B124">
            <v>3350</v>
          </cell>
          <cell r="C124" t="str">
            <v>Manuden C P</v>
          </cell>
          <cell r="D124" t="str">
            <v>GJR</v>
          </cell>
          <cell r="E124" t="str">
            <v>West</v>
          </cell>
          <cell r="F124" t="str">
            <v>Y</v>
          </cell>
          <cell r="G124" t="str">
            <v/>
          </cell>
          <cell r="H124">
            <v>85</v>
          </cell>
          <cell r="I124">
            <v>0.82130000000000003</v>
          </cell>
          <cell r="J124" t="str">
            <v/>
          </cell>
          <cell r="K124">
            <v>66382</v>
          </cell>
          <cell r="L124">
            <v>-15083.790000000037</v>
          </cell>
          <cell r="M124">
            <v>70040</v>
          </cell>
          <cell r="N124">
            <v>-11425.790000000037</v>
          </cell>
          <cell r="O124">
            <v>591510.81000000006</v>
          </cell>
          <cell r="P124">
            <v>71868.860000000102</v>
          </cell>
          <cell r="Q124">
            <v>6338.4</v>
          </cell>
          <cell r="R124">
            <v>12.150050140250199</v>
          </cell>
        </row>
        <row r="125">
          <cell r="A125">
            <v>3239</v>
          </cell>
          <cell r="B125">
            <v>3370</v>
          </cell>
          <cell r="C125" t="str">
            <v>Matching Green CE P</v>
          </cell>
          <cell r="D125" t="str">
            <v>GJR</v>
          </cell>
          <cell r="E125" t="str">
            <v>West</v>
          </cell>
          <cell r="F125" t="str">
            <v>Y</v>
          </cell>
          <cell r="G125" t="str">
            <v/>
          </cell>
          <cell r="H125">
            <v>88</v>
          </cell>
          <cell r="I125">
            <v>0.79830000000000001</v>
          </cell>
          <cell r="J125" t="str">
            <v/>
          </cell>
          <cell r="K125">
            <v>64700.52</v>
          </cell>
          <cell r="L125">
            <v>3367.2599999999875</v>
          </cell>
          <cell r="M125">
            <v>63951.66</v>
          </cell>
          <cell r="N125">
            <v>2618.3999999999942</v>
          </cell>
          <cell r="O125">
            <v>586510.76</v>
          </cell>
          <cell r="P125">
            <v>59838.790000000037</v>
          </cell>
          <cell r="Q125">
            <v>4180.24</v>
          </cell>
          <cell r="R125">
            <v>10.202505065721223</v>
          </cell>
        </row>
        <row r="126">
          <cell r="A126">
            <v>2059</v>
          </cell>
          <cell r="B126">
            <v>2856</v>
          </cell>
          <cell r="C126" t="str">
            <v>Mayflower C P The Harwich</v>
          </cell>
          <cell r="D126" t="str">
            <v>GJR</v>
          </cell>
          <cell r="E126" t="str">
            <v>North East</v>
          </cell>
          <cell r="F126" t="str">
            <v>Y</v>
          </cell>
          <cell r="G126" t="str">
            <v/>
          </cell>
          <cell r="H126">
            <v>334.83333333333331</v>
          </cell>
          <cell r="I126">
            <v>0.83919999999999995</v>
          </cell>
          <cell r="J126" t="str">
            <v/>
          </cell>
          <cell r="K126">
            <v>201459</v>
          </cell>
          <cell r="L126">
            <v>-43317.340000000317</v>
          </cell>
          <cell r="M126">
            <v>188126</v>
          </cell>
          <cell r="N126">
            <v>-56650.340000000317</v>
          </cell>
          <cell r="O126">
            <v>2143186.6900000004</v>
          </cell>
          <cell r="P126">
            <v>272004.77999999956</v>
          </cell>
          <cell r="Q126">
            <v>0</v>
          </cell>
          <cell r="R126">
            <v>12.691604575054519</v>
          </cell>
        </row>
        <row r="127">
          <cell r="A127">
            <v>5271</v>
          </cell>
          <cell r="B127">
            <v>4714</v>
          </cell>
          <cell r="C127" t="str">
            <v>Mersea Island School</v>
          </cell>
          <cell r="D127" t="str">
            <v>GJR</v>
          </cell>
          <cell r="E127" t="str">
            <v>North East</v>
          </cell>
          <cell r="F127" t="str">
            <v>Y</v>
          </cell>
          <cell r="G127" t="str">
            <v/>
          </cell>
          <cell r="H127">
            <v>362</v>
          </cell>
          <cell r="I127">
            <v>0.87190000000000001</v>
          </cell>
          <cell r="J127" t="str">
            <v/>
          </cell>
          <cell r="K127">
            <v>140973.6</v>
          </cell>
          <cell r="L127">
            <v>-114188.50000000032</v>
          </cell>
          <cell r="M127">
            <v>164410.20000000001</v>
          </cell>
          <cell r="N127">
            <v>-90751.900000000314</v>
          </cell>
          <cell r="O127">
            <v>2106262.0600000005</v>
          </cell>
          <cell r="P127">
            <v>284131.28000000026</v>
          </cell>
          <cell r="Q127">
            <v>0</v>
          </cell>
          <cell r="R127">
            <v>13.489835163246505</v>
          </cell>
        </row>
        <row r="128">
          <cell r="A128">
            <v>2074</v>
          </cell>
          <cell r="B128">
            <v>4438</v>
          </cell>
          <cell r="C128" t="str">
            <v>Milldene C P The Tiptree</v>
          </cell>
          <cell r="D128" t="str">
            <v>GJR</v>
          </cell>
          <cell r="E128" t="str">
            <v>North East</v>
          </cell>
          <cell r="F128" t="str">
            <v>Y</v>
          </cell>
          <cell r="G128" t="str">
            <v/>
          </cell>
          <cell r="H128">
            <v>182</v>
          </cell>
          <cell r="I128">
            <v>0.85319999999999996</v>
          </cell>
          <cell r="J128" t="str">
            <v>sustainability</v>
          </cell>
          <cell r="K128">
            <v>40443</v>
          </cell>
          <cell r="L128">
            <v>-2272.8099999999395</v>
          </cell>
          <cell r="M128">
            <v>33239</v>
          </cell>
          <cell r="N128">
            <v>-9476.8099999999395</v>
          </cell>
          <cell r="O128">
            <v>951906.19</v>
          </cell>
          <cell r="P128">
            <v>26670.480000000214</v>
          </cell>
          <cell r="Q128">
            <v>0</v>
          </cell>
          <cell r="R128">
            <v>2.8017970972539019</v>
          </cell>
        </row>
        <row r="129">
          <cell r="A129">
            <v>5221</v>
          </cell>
          <cell r="B129">
            <v>4852</v>
          </cell>
          <cell r="C129" t="str">
            <v>Millfields Primary School</v>
          </cell>
          <cell r="D129" t="str">
            <v>GJR</v>
          </cell>
          <cell r="E129" t="str">
            <v>North East</v>
          </cell>
          <cell r="F129" t="str">
            <v>Y</v>
          </cell>
          <cell r="G129" t="str">
            <v/>
          </cell>
          <cell r="H129">
            <v>248</v>
          </cell>
          <cell r="I129">
            <v>0.86529999999999996</v>
          </cell>
          <cell r="J129" t="str">
            <v/>
          </cell>
          <cell r="K129">
            <v>97194</v>
          </cell>
          <cell r="L129">
            <v>25984.149999999907</v>
          </cell>
          <cell r="M129">
            <v>82497</v>
          </cell>
          <cell r="N129">
            <v>11287.149999999907</v>
          </cell>
          <cell r="O129">
            <v>1197087.3500000001</v>
          </cell>
          <cell r="P129">
            <v>72736.670000000391</v>
          </cell>
          <cell r="Q129">
            <v>2110.0000000000005</v>
          </cell>
          <cell r="R129">
            <v>6.0761372175556261</v>
          </cell>
        </row>
        <row r="130">
          <cell r="A130">
            <v>2606</v>
          </cell>
          <cell r="B130">
            <v>3176</v>
          </cell>
          <cell r="C130" t="str">
            <v>Millhouse C J Laindon</v>
          </cell>
          <cell r="D130" t="str">
            <v>GJR</v>
          </cell>
          <cell r="E130" t="str">
            <v>South</v>
          </cell>
          <cell r="F130" t="str">
            <v>Y</v>
          </cell>
          <cell r="G130" t="str">
            <v/>
          </cell>
          <cell r="H130">
            <v>607</v>
          </cell>
          <cell r="I130">
            <v>0.91159999999999997</v>
          </cell>
          <cell r="J130"/>
          <cell r="K130">
            <v>335767.76</v>
          </cell>
          <cell r="L130">
            <v>-348055.97000000183</v>
          </cell>
          <cell r="M130">
            <v>380097.2</v>
          </cell>
          <cell r="N130">
            <v>-303726.53000000183</v>
          </cell>
          <cell r="O130">
            <v>3859982.93</v>
          </cell>
          <cell r="P130">
            <v>701014.77000000095</v>
          </cell>
          <cell r="Q130">
            <v>0</v>
          </cell>
          <cell r="R130">
            <v>18.161084717543062</v>
          </cell>
        </row>
        <row r="131">
          <cell r="A131">
            <v>2063</v>
          </cell>
          <cell r="B131">
            <v>1846</v>
          </cell>
          <cell r="C131" t="str">
            <v>Montgomery C I &amp; N Colchester</v>
          </cell>
          <cell r="D131" t="str">
            <v>GJR</v>
          </cell>
          <cell r="E131" t="str">
            <v>North East</v>
          </cell>
          <cell r="F131" t="str">
            <v>Y</v>
          </cell>
          <cell r="G131" t="str">
            <v/>
          </cell>
          <cell r="H131">
            <v>266</v>
          </cell>
          <cell r="I131">
            <v>0.86929999999999996</v>
          </cell>
          <cell r="J131" t="str">
            <v/>
          </cell>
          <cell r="K131">
            <v>374784.9</v>
          </cell>
          <cell r="L131">
            <v>-41843.489999999409</v>
          </cell>
          <cell r="M131">
            <v>409135</v>
          </cell>
          <cell r="N131">
            <v>-7493.3899999994319</v>
          </cell>
          <cell r="O131">
            <v>1943843.04</v>
          </cell>
          <cell r="P131">
            <v>429574</v>
          </cell>
          <cell r="Q131">
            <v>0</v>
          </cell>
          <cell r="R131">
            <v>22.0992122903092</v>
          </cell>
        </row>
        <row r="132">
          <cell r="A132">
            <v>2062</v>
          </cell>
          <cell r="B132">
            <v>1844</v>
          </cell>
          <cell r="C132" t="str">
            <v>Montgomery C J Colchester</v>
          </cell>
          <cell r="D132" t="str">
            <v>GJR</v>
          </cell>
          <cell r="E132" t="str">
            <v>North East</v>
          </cell>
          <cell r="F132" t="str">
            <v>Y</v>
          </cell>
          <cell r="G132" t="str">
            <v/>
          </cell>
          <cell r="H132">
            <v>330</v>
          </cell>
          <cell r="I132">
            <v>0.82520000000000004</v>
          </cell>
          <cell r="J132" t="str">
            <v/>
          </cell>
          <cell r="K132">
            <v>326753</v>
          </cell>
          <cell r="L132">
            <v>52216.450000000186</v>
          </cell>
          <cell r="M132">
            <v>291597.59999999998</v>
          </cell>
          <cell r="N132">
            <v>17061.050000000163</v>
          </cell>
          <cell r="O132">
            <v>1914078.6700000002</v>
          </cell>
          <cell r="P132">
            <v>382943.6400000006</v>
          </cell>
          <cell r="Q132">
            <v>0</v>
          </cell>
          <cell r="R132">
            <v>20.006682379465655</v>
          </cell>
        </row>
        <row r="133">
          <cell r="A133">
            <v>3670</v>
          </cell>
          <cell r="B133">
            <v>3402</v>
          </cell>
          <cell r="C133" t="str">
            <v>Moreton CE P</v>
          </cell>
          <cell r="D133" t="str">
            <v>GJR</v>
          </cell>
          <cell r="E133" t="str">
            <v>West</v>
          </cell>
          <cell r="F133" t="str">
            <v>Y</v>
          </cell>
          <cell r="G133" t="str">
            <v/>
          </cell>
          <cell r="H133">
            <v>182</v>
          </cell>
          <cell r="I133">
            <v>0.77890000000000004</v>
          </cell>
          <cell r="J133" t="str">
            <v/>
          </cell>
          <cell r="K133">
            <v>-9972</v>
          </cell>
          <cell r="L133">
            <v>-11739.879999999772</v>
          </cell>
          <cell r="M133">
            <v>14958.52</v>
          </cell>
          <cell r="N133">
            <v>13190.640000000229</v>
          </cell>
          <cell r="O133">
            <v>892625.64</v>
          </cell>
          <cell r="P133">
            <v>15545.369999999995</v>
          </cell>
          <cell r="Q133">
            <v>18465.34</v>
          </cell>
          <cell r="R133">
            <v>1.7415329902466161</v>
          </cell>
        </row>
        <row r="134">
          <cell r="A134">
            <v>2007</v>
          </cell>
          <cell r="B134">
            <v>1848</v>
          </cell>
          <cell r="C134" t="str">
            <v>Myland C P Colchester</v>
          </cell>
          <cell r="D134" t="str">
            <v>GJR</v>
          </cell>
          <cell r="E134" t="str">
            <v>North East</v>
          </cell>
          <cell r="F134" t="str">
            <v>Y</v>
          </cell>
          <cell r="G134" t="str">
            <v/>
          </cell>
          <cell r="H134">
            <v>294</v>
          </cell>
          <cell r="I134">
            <v>0.9123</v>
          </cell>
          <cell r="J134" t="str">
            <v>DEFICIT</v>
          </cell>
          <cell r="K134">
            <v>243413.11000000002</v>
          </cell>
          <cell r="L134">
            <v>49282.739999999903</v>
          </cell>
          <cell r="M134">
            <v>229861.57</v>
          </cell>
          <cell r="N134">
            <v>35731.199999999895</v>
          </cell>
          <cell r="O134">
            <v>1595286.75</v>
          </cell>
          <cell r="P134">
            <v>173216.3599999994</v>
          </cell>
          <cell r="Q134">
            <v>0</v>
          </cell>
          <cell r="R134">
            <v>10.858007815836206</v>
          </cell>
        </row>
        <row r="135">
          <cell r="A135">
            <v>2733</v>
          </cell>
          <cell r="B135">
            <v>3440</v>
          </cell>
          <cell r="C135" t="str">
            <v>Nazeing C P</v>
          </cell>
          <cell r="D135" t="str">
            <v>GJR</v>
          </cell>
          <cell r="E135" t="str">
            <v>West</v>
          </cell>
          <cell r="F135" t="str">
            <v>Y</v>
          </cell>
          <cell r="G135" t="str">
            <v/>
          </cell>
          <cell r="H135">
            <v>282</v>
          </cell>
          <cell r="I135">
            <v>0.89980000000000004</v>
          </cell>
          <cell r="J135"/>
          <cell r="K135">
            <v>112358.42</v>
          </cell>
          <cell r="L135">
            <v>-31587.439999999871</v>
          </cell>
          <cell r="M135">
            <v>112132.23</v>
          </cell>
          <cell r="N135">
            <v>-31813.629999999874</v>
          </cell>
          <cell r="O135">
            <v>1461561.48</v>
          </cell>
          <cell r="P135">
            <v>117565.37000000034</v>
          </cell>
          <cell r="Q135">
            <v>12052.2</v>
          </cell>
          <cell r="R135">
            <v>8.0438196824946662</v>
          </cell>
        </row>
        <row r="136">
          <cell r="A136">
            <v>2760</v>
          </cell>
          <cell r="B136">
            <v>3456</v>
          </cell>
          <cell r="C136" t="str">
            <v>Newport C P</v>
          </cell>
          <cell r="D136" t="str">
            <v>GJR</v>
          </cell>
          <cell r="E136" t="str">
            <v>West</v>
          </cell>
          <cell r="F136" t="str">
            <v>Y</v>
          </cell>
          <cell r="G136" t="str">
            <v/>
          </cell>
          <cell r="H136">
            <v>179</v>
          </cell>
          <cell r="I136">
            <v>0.86250000000000004</v>
          </cell>
          <cell r="J136" t="str">
            <v>sustainability</v>
          </cell>
          <cell r="K136">
            <v>40782.97</v>
          </cell>
          <cell r="L136">
            <v>-26237.170000000129</v>
          </cell>
          <cell r="M136">
            <v>46927.71</v>
          </cell>
          <cell r="N136">
            <v>-20092.430000000131</v>
          </cell>
          <cell r="O136">
            <v>991113.06</v>
          </cell>
          <cell r="P136">
            <v>92401.029999999912</v>
          </cell>
          <cell r="Q136">
            <v>0</v>
          </cell>
          <cell r="R136">
            <v>9.3229555465649803</v>
          </cell>
        </row>
        <row r="137">
          <cell r="A137">
            <v>2008</v>
          </cell>
          <cell r="B137">
            <v>1850</v>
          </cell>
          <cell r="C137" t="str">
            <v>North C P Colchester</v>
          </cell>
          <cell r="D137" t="str">
            <v>NS</v>
          </cell>
          <cell r="E137" t="str">
            <v>North East</v>
          </cell>
          <cell r="F137" t="str">
            <v>Y</v>
          </cell>
          <cell r="G137" t="str">
            <v/>
          </cell>
          <cell r="H137">
            <v>404</v>
          </cell>
          <cell r="I137">
            <v>0.91</v>
          </cell>
          <cell r="J137"/>
          <cell r="K137">
            <v>19267</v>
          </cell>
          <cell r="L137">
            <v>-68734.910000000615</v>
          </cell>
          <cell r="M137">
            <v>63857</v>
          </cell>
          <cell r="N137">
            <v>-24144.910000000615</v>
          </cell>
          <cell r="O137">
            <v>2228052.08</v>
          </cell>
          <cell r="P137">
            <v>21415.360000000335</v>
          </cell>
          <cell r="Q137">
            <v>0</v>
          </cell>
          <cell r="R137">
            <v>0.96116963298274127</v>
          </cell>
        </row>
        <row r="138">
          <cell r="A138">
            <v>2004</v>
          </cell>
          <cell r="B138">
            <v>4770</v>
          </cell>
          <cell r="C138" t="str">
            <v>Oakfield Primary</v>
          </cell>
          <cell r="D138" t="str">
            <v>NS</v>
          </cell>
          <cell r="E138" t="str">
            <v>South</v>
          </cell>
          <cell r="F138" t="str">
            <v>Y</v>
          </cell>
          <cell r="G138" t="str">
            <v/>
          </cell>
          <cell r="H138">
            <v>420</v>
          </cell>
          <cell r="I138">
            <v>0.86439999999999995</v>
          </cell>
          <cell r="J138" t="str">
            <v xml:space="preserve">staff % </v>
          </cell>
          <cell r="K138">
            <v>117560.09</v>
          </cell>
          <cell r="L138">
            <v>98561.360000000481</v>
          </cell>
          <cell r="M138">
            <v>20792.489999999991</v>
          </cell>
          <cell r="N138">
            <v>1793.760000000475</v>
          </cell>
          <cell r="O138">
            <v>2025019.6099999999</v>
          </cell>
          <cell r="P138">
            <v>53046.080000000075</v>
          </cell>
          <cell r="Q138">
            <v>0</v>
          </cell>
          <cell r="R138">
            <v>2.6195341387336035</v>
          </cell>
        </row>
        <row r="139">
          <cell r="A139">
            <v>2027</v>
          </cell>
          <cell r="B139">
            <v>1784</v>
          </cell>
          <cell r="C139" t="str">
            <v>Oakwood C I The Clacton</v>
          </cell>
          <cell r="D139" t="str">
            <v>NS</v>
          </cell>
          <cell r="E139" t="str">
            <v>North East</v>
          </cell>
          <cell r="F139" t="str">
            <v>Y</v>
          </cell>
          <cell r="G139" t="str">
            <v/>
          </cell>
          <cell r="H139">
            <v>288</v>
          </cell>
          <cell r="I139">
            <v>0.88829999999999998</v>
          </cell>
          <cell r="J139" t="str">
            <v/>
          </cell>
          <cell r="K139">
            <v>241037.97999999998</v>
          </cell>
          <cell r="L139">
            <v>-113280.28000000026</v>
          </cell>
          <cell r="M139">
            <v>242324.82</v>
          </cell>
          <cell r="N139">
            <v>-111993.44000000024</v>
          </cell>
          <cell r="O139">
            <v>2424988.66</v>
          </cell>
          <cell r="P139">
            <v>255859.61999999965</v>
          </cell>
          <cell r="Q139">
            <v>0</v>
          </cell>
          <cell r="R139">
            <v>10.550961504290072</v>
          </cell>
        </row>
        <row r="140">
          <cell r="A140">
            <v>2010</v>
          </cell>
          <cell r="B140">
            <v>1852</v>
          </cell>
          <cell r="C140" t="str">
            <v>Old Heath C P Colchester</v>
          </cell>
          <cell r="D140" t="str">
            <v>NS</v>
          </cell>
          <cell r="E140" t="str">
            <v>North East</v>
          </cell>
          <cell r="F140" t="str">
            <v>Y</v>
          </cell>
          <cell r="G140" t="str">
            <v/>
          </cell>
          <cell r="H140">
            <v>206</v>
          </cell>
          <cell r="I140">
            <v>0.79569999999999996</v>
          </cell>
          <cell r="J140" t="str">
            <v/>
          </cell>
          <cell r="K140">
            <v>133137.25</v>
          </cell>
          <cell r="L140">
            <v>-84751.800000000134</v>
          </cell>
          <cell r="M140">
            <v>141413.72</v>
          </cell>
          <cell r="N140">
            <v>-76475.330000000133</v>
          </cell>
          <cell r="O140">
            <v>1240580.43</v>
          </cell>
          <cell r="P140">
            <v>246800.11999999973</v>
          </cell>
          <cell r="Q140">
            <v>4245.5</v>
          </cell>
          <cell r="R140">
            <v>19.893923362953561</v>
          </cell>
        </row>
        <row r="141">
          <cell r="A141">
            <v>3040</v>
          </cell>
          <cell r="B141">
            <v>1854</v>
          </cell>
          <cell r="C141" t="str">
            <v>Parsons Heath CE (Cont) P Colchester</v>
          </cell>
          <cell r="D141" t="str">
            <v>NS</v>
          </cell>
          <cell r="E141" t="str">
            <v>North East</v>
          </cell>
          <cell r="F141" t="str">
            <v>Y</v>
          </cell>
          <cell r="G141" t="str">
            <v/>
          </cell>
          <cell r="H141">
            <v>195</v>
          </cell>
          <cell r="I141">
            <v>0.79039999999999999</v>
          </cell>
          <cell r="J141" t="str">
            <v xml:space="preserve">3 year deficit </v>
          </cell>
          <cell r="K141">
            <v>24873</v>
          </cell>
          <cell r="L141">
            <v>-82181.329999999958</v>
          </cell>
          <cell r="M141">
            <v>159</v>
          </cell>
          <cell r="N141">
            <v>-106895.32999999996</v>
          </cell>
          <cell r="O141">
            <v>1164915.0899999999</v>
          </cell>
          <cell r="P141">
            <v>45410.580000000075</v>
          </cell>
          <cell r="Q141">
            <v>555</v>
          </cell>
          <cell r="R141">
            <v>3.8981879786620399</v>
          </cell>
        </row>
        <row r="142">
          <cell r="A142">
            <v>2056</v>
          </cell>
          <cell r="B142">
            <v>1858</v>
          </cell>
          <cell r="C142" t="str">
            <v>Prettygate C I Colchester</v>
          </cell>
          <cell r="D142" t="str">
            <v>NS</v>
          </cell>
          <cell r="E142" t="str">
            <v>North East</v>
          </cell>
          <cell r="F142" t="str">
            <v>Y</v>
          </cell>
          <cell r="G142" t="str">
            <v/>
          </cell>
          <cell r="H142">
            <v>176</v>
          </cell>
          <cell r="I142">
            <v>0.81989999999999996</v>
          </cell>
          <cell r="J142" t="str">
            <v/>
          </cell>
          <cell r="K142">
            <v>67613</v>
          </cell>
          <cell r="L142">
            <v>32591.760000000126</v>
          </cell>
          <cell r="M142">
            <v>70836</v>
          </cell>
          <cell r="N142">
            <v>35814.760000000126</v>
          </cell>
          <cell r="O142">
            <v>920502.74</v>
          </cell>
          <cell r="P142">
            <v>68336.140000000014</v>
          </cell>
          <cell r="Q142">
            <v>0</v>
          </cell>
          <cell r="R142">
            <v>7.4237845288760376</v>
          </cell>
        </row>
        <row r="143">
          <cell r="A143">
            <v>2055</v>
          </cell>
          <cell r="B143">
            <v>1856</v>
          </cell>
          <cell r="C143" t="str">
            <v>Prettygate C J Colchester</v>
          </cell>
          <cell r="D143" t="str">
            <v>NS</v>
          </cell>
          <cell r="E143" t="str">
            <v>North East</v>
          </cell>
          <cell r="F143" t="str">
            <v>Y</v>
          </cell>
          <cell r="G143" t="str">
            <v/>
          </cell>
          <cell r="H143">
            <v>257</v>
          </cell>
          <cell r="I143">
            <v>0.8206</v>
          </cell>
          <cell r="J143" t="str">
            <v/>
          </cell>
          <cell r="K143">
            <v>222028</v>
          </cell>
          <cell r="L143">
            <v>11043.5</v>
          </cell>
          <cell r="M143">
            <v>263477</v>
          </cell>
          <cell r="N143">
            <v>52492.5</v>
          </cell>
          <cell r="O143">
            <v>1402153.12</v>
          </cell>
          <cell r="P143">
            <v>360800.35000000009</v>
          </cell>
          <cell r="Q143">
            <v>0</v>
          </cell>
          <cell r="R143">
            <v>25.731879411287125</v>
          </cell>
        </row>
        <row r="144">
          <cell r="A144">
            <v>2799</v>
          </cell>
          <cell r="B144">
            <v>1240</v>
          </cell>
          <cell r="C144" t="str">
            <v>Priory C P The Bicknacre</v>
          </cell>
          <cell r="D144" t="str">
            <v>NS</v>
          </cell>
          <cell r="E144" t="str">
            <v>Mid</v>
          </cell>
          <cell r="F144" t="str">
            <v>Y</v>
          </cell>
          <cell r="G144" t="str">
            <v/>
          </cell>
          <cell r="H144">
            <v>183</v>
          </cell>
          <cell r="I144">
            <v>0.88339999999999996</v>
          </cell>
          <cell r="J144" t="str">
            <v/>
          </cell>
          <cell r="K144">
            <v>12177</v>
          </cell>
          <cell r="L144">
            <v>11763.20000000007</v>
          </cell>
          <cell r="M144">
            <v>-21494.32</v>
          </cell>
          <cell r="N144">
            <v>-21908.11999999993</v>
          </cell>
          <cell r="O144">
            <v>891380.76</v>
          </cell>
          <cell r="P144">
            <v>-17087.989999999758</v>
          </cell>
          <cell r="Q144">
            <v>3563.2000000000007</v>
          </cell>
          <cell r="R144">
            <v>-1.9170247740146151</v>
          </cell>
        </row>
        <row r="145">
          <cell r="A145">
            <v>3839</v>
          </cell>
          <cell r="B145">
            <v>1888</v>
          </cell>
          <cell r="C145" t="str">
            <v>Queen Boudica</v>
          </cell>
          <cell r="D145" t="str">
            <v>NS</v>
          </cell>
          <cell r="E145" t="str">
            <v>North East</v>
          </cell>
          <cell r="F145" t="str">
            <v>Y</v>
          </cell>
          <cell r="G145" t="str">
            <v/>
          </cell>
          <cell r="H145">
            <v>382</v>
          </cell>
          <cell r="I145">
            <v>0.81220000000000003</v>
          </cell>
          <cell r="J145" t="str">
            <v/>
          </cell>
          <cell r="K145">
            <v>35753</v>
          </cell>
          <cell r="L145">
            <v>67450.989999999525</v>
          </cell>
          <cell r="M145">
            <v>31938</v>
          </cell>
          <cell r="N145">
            <v>63635.989999999525</v>
          </cell>
          <cell r="O145">
            <v>1844859.39</v>
          </cell>
          <cell r="P145">
            <v>2979.3299999998417</v>
          </cell>
          <cell r="Q145">
            <v>0</v>
          </cell>
          <cell r="R145">
            <v>0.16149360846410316</v>
          </cell>
        </row>
        <row r="146">
          <cell r="A146">
            <v>2541</v>
          </cell>
          <cell r="B146">
            <v>1258</v>
          </cell>
          <cell r="C146" t="str">
            <v>Quilters C I Billericay</v>
          </cell>
          <cell r="D146" t="str">
            <v>NS</v>
          </cell>
          <cell r="E146" t="str">
            <v>South</v>
          </cell>
          <cell r="F146" t="str">
            <v>Y</v>
          </cell>
          <cell r="G146" t="str">
            <v/>
          </cell>
          <cell r="H146">
            <v>183</v>
          </cell>
          <cell r="I146">
            <v>0.88100000000000001</v>
          </cell>
          <cell r="J146" t="str">
            <v/>
          </cell>
          <cell r="K146">
            <v>77454.820000000007</v>
          </cell>
          <cell r="L146">
            <v>-1152.6099999998114</v>
          </cell>
          <cell r="M146">
            <v>80602.67</v>
          </cell>
          <cell r="N146">
            <v>1995.2400000001799</v>
          </cell>
          <cell r="O146">
            <v>969904.80999999982</v>
          </cell>
          <cell r="P146">
            <v>142236.83000000019</v>
          </cell>
          <cell r="Q146">
            <v>0</v>
          </cell>
          <cell r="R146">
            <v>14.66502985999216</v>
          </cell>
        </row>
        <row r="147">
          <cell r="A147">
            <v>2181</v>
          </cell>
          <cell r="B147">
            <v>1256</v>
          </cell>
          <cell r="C147" t="str">
            <v>Quilters C J Billericay</v>
          </cell>
          <cell r="D147" t="str">
            <v>NS</v>
          </cell>
          <cell r="E147" t="str">
            <v>South</v>
          </cell>
          <cell r="F147" t="str">
            <v>Y</v>
          </cell>
          <cell r="G147" t="str">
            <v/>
          </cell>
          <cell r="H147">
            <v>260</v>
          </cell>
          <cell r="I147">
            <v>0.87519999999999998</v>
          </cell>
          <cell r="J147" t="str">
            <v/>
          </cell>
          <cell r="K147">
            <v>39272.49</v>
          </cell>
          <cell r="L147">
            <v>-96763.490000000456</v>
          </cell>
          <cell r="M147">
            <v>77115.47</v>
          </cell>
          <cell r="N147">
            <v>-58920.510000000446</v>
          </cell>
          <cell r="O147">
            <v>1297051.98</v>
          </cell>
          <cell r="P147">
            <v>120067.48999999976</v>
          </cell>
          <cell r="Q147">
            <v>5942.37</v>
          </cell>
          <cell r="R147">
            <v>9.2569528323760597</v>
          </cell>
        </row>
        <row r="148">
          <cell r="A148">
            <v>3730</v>
          </cell>
          <cell r="B148">
            <v>3670</v>
          </cell>
          <cell r="C148" t="str">
            <v>Radwinter CE P</v>
          </cell>
          <cell r="D148" t="str">
            <v>NS</v>
          </cell>
          <cell r="E148" t="str">
            <v>West</v>
          </cell>
          <cell r="F148" t="str">
            <v>Y</v>
          </cell>
          <cell r="G148" t="str">
            <v/>
          </cell>
          <cell r="H148">
            <v>129</v>
          </cell>
          <cell r="I148">
            <v>0.80330000000000001</v>
          </cell>
          <cell r="J148" t="str">
            <v/>
          </cell>
          <cell r="K148">
            <v>44450</v>
          </cell>
          <cell r="L148">
            <v>20434.289999999921</v>
          </cell>
          <cell r="M148">
            <v>43650</v>
          </cell>
          <cell r="N148">
            <v>19634.289999999921</v>
          </cell>
          <cell r="O148">
            <v>672078.59</v>
          </cell>
          <cell r="P148">
            <v>40581.790000000037</v>
          </cell>
          <cell r="Q148">
            <v>0</v>
          </cell>
          <cell r="R148">
            <v>6.0382506754158083</v>
          </cell>
        </row>
        <row r="149">
          <cell r="A149">
            <v>2460</v>
          </cell>
          <cell r="B149">
            <v>3750</v>
          </cell>
          <cell r="C149" t="str">
            <v>Rettendon C P</v>
          </cell>
          <cell r="D149" t="str">
            <v>GJR</v>
          </cell>
          <cell r="E149" t="str">
            <v>Mid</v>
          </cell>
          <cell r="F149" t="str">
            <v>Y</v>
          </cell>
          <cell r="G149" t="str">
            <v/>
          </cell>
          <cell r="H149">
            <v>142</v>
          </cell>
          <cell r="I149">
            <v>0.91379999999999995</v>
          </cell>
          <cell r="J149" t="str">
            <v>Staff %</v>
          </cell>
          <cell r="K149">
            <v>98822.319999999992</v>
          </cell>
          <cell r="L149">
            <v>-73228.649999999863</v>
          </cell>
          <cell r="M149">
            <v>64393.83</v>
          </cell>
          <cell r="N149">
            <v>-107657.13999999985</v>
          </cell>
          <cell r="O149">
            <v>918113.97</v>
          </cell>
          <cell r="P149">
            <v>157458.54999999999</v>
          </cell>
          <cell r="Q149">
            <v>0</v>
          </cell>
          <cell r="R149">
            <v>17.150218289348107</v>
          </cell>
        </row>
        <row r="150">
          <cell r="A150">
            <v>3247</v>
          </cell>
          <cell r="B150">
            <v>3758</v>
          </cell>
          <cell r="C150" t="str">
            <v>Rickling CE P</v>
          </cell>
          <cell r="D150" t="str">
            <v>GJR</v>
          </cell>
          <cell r="E150" t="str">
            <v>West</v>
          </cell>
          <cell r="F150" t="str">
            <v>Y</v>
          </cell>
          <cell r="G150" t="str">
            <v/>
          </cell>
          <cell r="H150">
            <v>106</v>
          </cell>
          <cell r="I150">
            <v>0.80879999999999996</v>
          </cell>
          <cell r="J150" t="str">
            <v/>
          </cell>
          <cell r="K150">
            <v>95152.97</v>
          </cell>
          <cell r="L150">
            <v>-5980.5700000000361</v>
          </cell>
          <cell r="M150">
            <v>95041</v>
          </cell>
          <cell r="N150">
            <v>-6092.5400000000373</v>
          </cell>
          <cell r="O150">
            <v>664894.80000000005</v>
          </cell>
          <cell r="P150">
            <v>91146.200000000419</v>
          </cell>
          <cell r="Q150">
            <v>0</v>
          </cell>
          <cell r="R150">
            <v>13.708364090078673</v>
          </cell>
        </row>
        <row r="151">
          <cell r="A151">
            <v>3840</v>
          </cell>
          <cell r="B151">
            <v>2975</v>
          </cell>
          <cell r="C151" t="str">
            <v>Riverside C P Hullbridge</v>
          </cell>
          <cell r="D151" t="str">
            <v>GJR</v>
          </cell>
          <cell r="E151" t="str">
            <v>South</v>
          </cell>
          <cell r="F151" t="str">
            <v>Y</v>
          </cell>
          <cell r="G151" t="str">
            <v/>
          </cell>
          <cell r="H151">
            <v>321</v>
          </cell>
          <cell r="I151">
            <v>0.85150000000000003</v>
          </cell>
          <cell r="J151" t="str">
            <v/>
          </cell>
          <cell r="K151">
            <v>193150.3</v>
          </cell>
          <cell r="L151">
            <v>58158.230000000156</v>
          </cell>
          <cell r="M151">
            <v>149700.78</v>
          </cell>
          <cell r="N151">
            <v>14708.710000000166</v>
          </cell>
          <cell r="O151">
            <v>1810779.45</v>
          </cell>
          <cell r="P151">
            <v>191686.30000000051</v>
          </cell>
          <cell r="Q151">
            <v>0</v>
          </cell>
          <cell r="R151">
            <v>10.585844675893606</v>
          </cell>
        </row>
        <row r="152">
          <cell r="A152">
            <v>2317</v>
          </cell>
          <cell r="B152">
            <v>1860</v>
          </cell>
          <cell r="C152" t="str">
            <v>Roach Vale C P Colchester</v>
          </cell>
          <cell r="D152" t="str">
            <v>GJR</v>
          </cell>
          <cell r="E152" t="str">
            <v>North East</v>
          </cell>
          <cell r="F152" t="str">
            <v>Y</v>
          </cell>
          <cell r="G152" t="str">
            <v/>
          </cell>
          <cell r="H152">
            <v>197</v>
          </cell>
          <cell r="I152">
            <v>0.79959999999999998</v>
          </cell>
          <cell r="J152" t="str">
            <v>sustainability</v>
          </cell>
          <cell r="K152">
            <v>23170</v>
          </cell>
          <cell r="L152">
            <v>-108303.72999999998</v>
          </cell>
          <cell r="M152">
            <v>41588</v>
          </cell>
          <cell r="N152">
            <v>-89885.729999999981</v>
          </cell>
          <cell r="O152">
            <v>1246882.1099999999</v>
          </cell>
          <cell r="P152">
            <v>111473.9599999995</v>
          </cell>
          <cell r="Q152">
            <v>0</v>
          </cell>
          <cell r="R152">
            <v>8.9402164892717497</v>
          </cell>
        </row>
        <row r="153">
          <cell r="A153">
            <v>5226</v>
          </cell>
          <cell r="B153">
            <v>3810</v>
          </cell>
          <cell r="C153" t="str">
            <v>Rodings Primary School</v>
          </cell>
          <cell r="D153" t="str">
            <v>GJR</v>
          </cell>
          <cell r="E153" t="str">
            <v>West</v>
          </cell>
          <cell r="F153" t="str">
            <v>Y</v>
          </cell>
          <cell r="G153" t="str">
            <v/>
          </cell>
          <cell r="H153">
            <v>258</v>
          </cell>
          <cell r="I153">
            <v>0.86609999999999998</v>
          </cell>
          <cell r="J153" t="str">
            <v>sustainability</v>
          </cell>
          <cell r="K153">
            <v>143913.41</v>
          </cell>
          <cell r="L153">
            <v>-162091.04000000042</v>
          </cell>
          <cell r="M153">
            <v>157695</v>
          </cell>
          <cell r="N153">
            <v>-148309.45000000042</v>
          </cell>
          <cell r="O153">
            <v>1699971.23</v>
          </cell>
          <cell r="P153">
            <v>382845.26</v>
          </cell>
          <cell r="Q153">
            <v>0</v>
          </cell>
          <cell r="R153">
            <v>22.520690541333458</v>
          </cell>
        </row>
        <row r="154">
          <cell r="A154">
            <v>3131</v>
          </cell>
          <cell r="B154">
            <v>3908</v>
          </cell>
          <cell r="C154" t="str">
            <v>Sheering CE P</v>
          </cell>
          <cell r="D154" t="str">
            <v>GJR</v>
          </cell>
          <cell r="E154" t="str">
            <v>West</v>
          </cell>
          <cell r="F154" t="str">
            <v>Y</v>
          </cell>
          <cell r="G154" t="str">
            <v/>
          </cell>
          <cell r="H154">
            <v>101</v>
          </cell>
          <cell r="I154">
            <v>0.90980000000000005</v>
          </cell>
          <cell r="J154" t="str">
            <v>Staff %</v>
          </cell>
          <cell r="K154">
            <v>36928.14</v>
          </cell>
          <cell r="L154">
            <v>-10891.329999999973</v>
          </cell>
          <cell r="M154">
            <v>6285.9399999999987</v>
          </cell>
          <cell r="N154">
            <v>-41533.52999999997</v>
          </cell>
          <cell r="O154">
            <v>646500.23</v>
          </cell>
          <cell r="P154">
            <v>7709.3599999998696</v>
          </cell>
          <cell r="Q154">
            <v>0</v>
          </cell>
          <cell r="R154">
            <v>1.192475987208832</v>
          </cell>
        </row>
        <row r="155">
          <cell r="A155">
            <v>2911</v>
          </cell>
          <cell r="B155">
            <v>1262</v>
          </cell>
          <cell r="C155" t="str">
            <v>South Green C I &amp; N Billericay</v>
          </cell>
          <cell r="D155" t="str">
            <v>GJR</v>
          </cell>
          <cell r="E155" t="str">
            <v>South</v>
          </cell>
          <cell r="F155" t="str">
            <v>Y</v>
          </cell>
          <cell r="G155" t="str">
            <v/>
          </cell>
          <cell r="H155">
            <v>180</v>
          </cell>
          <cell r="I155">
            <v>0.85089999999999999</v>
          </cell>
          <cell r="J155"/>
          <cell r="K155">
            <v>47513.45</v>
          </cell>
          <cell r="L155">
            <v>-133425.90000000031</v>
          </cell>
          <cell r="M155">
            <v>44521.18</v>
          </cell>
          <cell r="N155">
            <v>-136418.17000000033</v>
          </cell>
          <cell r="O155">
            <v>1257718.6499999999</v>
          </cell>
          <cell r="P155">
            <v>106507.10000000033</v>
          </cell>
          <cell r="Q155">
            <v>0</v>
          </cell>
          <cell r="R155">
            <v>8.4682770665760856</v>
          </cell>
        </row>
        <row r="156">
          <cell r="A156">
            <v>2681</v>
          </cell>
          <cell r="B156">
            <v>1260</v>
          </cell>
          <cell r="C156" t="str">
            <v>South Green C J Billericay</v>
          </cell>
          <cell r="D156" t="str">
            <v>GJR</v>
          </cell>
          <cell r="E156" t="str">
            <v>South</v>
          </cell>
          <cell r="F156" t="str">
            <v>Y</v>
          </cell>
          <cell r="G156" t="str">
            <v/>
          </cell>
          <cell r="H156">
            <v>234</v>
          </cell>
          <cell r="I156">
            <v>0.84289999999999998</v>
          </cell>
          <cell r="J156" t="str">
            <v>sustainability</v>
          </cell>
          <cell r="K156">
            <v>142006.03999999998</v>
          </cell>
          <cell r="L156">
            <v>-69334.019999999844</v>
          </cell>
          <cell r="M156">
            <v>129582</v>
          </cell>
          <cell r="N156">
            <v>-81758.059999999823</v>
          </cell>
          <cell r="O156">
            <v>1342415.44</v>
          </cell>
          <cell r="P156">
            <v>139306.7799999998</v>
          </cell>
          <cell r="Q156">
            <v>0</v>
          </cell>
          <cell r="R156">
            <v>10.377322537351015</v>
          </cell>
        </row>
        <row r="157">
          <cell r="A157">
            <v>3462</v>
          </cell>
          <cell r="B157">
            <v>4132</v>
          </cell>
          <cell r="C157" t="str">
            <v>South Weald St Peter's CE P</v>
          </cell>
          <cell r="D157" t="str">
            <v>GJR</v>
          </cell>
          <cell r="E157" t="str">
            <v>South</v>
          </cell>
          <cell r="F157" t="str">
            <v>Y</v>
          </cell>
          <cell r="G157" t="str">
            <v/>
          </cell>
          <cell r="H157">
            <v>388</v>
          </cell>
          <cell r="I157">
            <v>0.87080000000000002</v>
          </cell>
          <cell r="J157" t="str">
            <v/>
          </cell>
          <cell r="K157">
            <v>224421</v>
          </cell>
          <cell r="L157">
            <v>57370.079999999842</v>
          </cell>
          <cell r="M157">
            <v>167851</v>
          </cell>
          <cell r="N157">
            <v>800.07999999984168</v>
          </cell>
          <cell r="O157">
            <v>2044946.5799999998</v>
          </cell>
          <cell r="P157">
            <v>143209.66999999993</v>
          </cell>
          <cell r="Q157">
            <v>0</v>
          </cell>
          <cell r="R157">
            <v>7.0031007851559597</v>
          </cell>
        </row>
        <row r="158">
          <cell r="A158">
            <v>2374</v>
          </cell>
          <cell r="B158">
            <v>2846</v>
          </cell>
          <cell r="C158" t="str">
            <v>Spring Meadow C P Dovercourt Harwich</v>
          </cell>
          <cell r="D158" t="str">
            <v>GJR</v>
          </cell>
          <cell r="E158" t="str">
            <v>North East</v>
          </cell>
          <cell r="F158" t="str">
            <v>Y</v>
          </cell>
          <cell r="G158" t="str">
            <v/>
          </cell>
          <cell r="H158">
            <v>359</v>
          </cell>
          <cell r="I158">
            <v>0.83499999999999996</v>
          </cell>
          <cell r="J158" t="str">
            <v/>
          </cell>
          <cell r="K158">
            <v>217998.5</v>
          </cell>
          <cell r="L158">
            <v>36579.590000000317</v>
          </cell>
          <cell r="M158">
            <v>254282.09</v>
          </cell>
          <cell r="N158">
            <v>72863.180000000313</v>
          </cell>
          <cell r="O158">
            <v>2360583</v>
          </cell>
          <cell r="P158">
            <v>256052.96999999974</v>
          </cell>
          <cell r="Q158">
            <v>0</v>
          </cell>
          <cell r="R158">
            <v>10.847022536381891</v>
          </cell>
        </row>
        <row r="159">
          <cell r="A159">
            <v>2020</v>
          </cell>
          <cell r="B159">
            <v>1673</v>
          </cell>
          <cell r="C159" t="str">
            <v>Springfield C Primary</v>
          </cell>
          <cell r="D159" t="str">
            <v>GJR</v>
          </cell>
          <cell r="E159" t="str">
            <v>Mid</v>
          </cell>
          <cell r="F159" t="str">
            <v>Y</v>
          </cell>
          <cell r="G159" t="str">
            <v/>
          </cell>
          <cell r="H159">
            <v>434</v>
          </cell>
          <cell r="I159">
            <v>0.81820000000000004</v>
          </cell>
          <cell r="J159" t="str">
            <v/>
          </cell>
          <cell r="K159">
            <v>205830.23</v>
          </cell>
          <cell r="L159">
            <v>67732.170000000187</v>
          </cell>
          <cell r="M159">
            <v>94889.510000000009</v>
          </cell>
          <cell r="N159">
            <v>-43208.549999999814</v>
          </cell>
          <cell r="O159">
            <v>2261971.0199999996</v>
          </cell>
          <cell r="P159">
            <v>302374.57999999984</v>
          </cell>
          <cell r="Q159">
            <v>0</v>
          </cell>
          <cell r="R159">
            <v>13.367747744177549</v>
          </cell>
        </row>
        <row r="160">
          <cell r="A160">
            <v>5279</v>
          </cell>
          <cell r="B160">
            <v>2888</v>
          </cell>
          <cell r="C160" t="str">
            <v>St Andrew's CE Junior School</v>
          </cell>
          <cell r="D160" t="str">
            <v>NS</v>
          </cell>
          <cell r="E160" t="str">
            <v>Mid</v>
          </cell>
          <cell r="F160" t="str">
            <v>Y</v>
          </cell>
          <cell r="G160" t="str">
            <v/>
          </cell>
          <cell r="H160">
            <v>202</v>
          </cell>
          <cell r="I160">
            <v>0.88429999999999997</v>
          </cell>
          <cell r="J160" t="str">
            <v/>
          </cell>
          <cell r="K160">
            <v>16087.39</v>
          </cell>
          <cell r="L160">
            <v>-14834.029999999926</v>
          </cell>
          <cell r="M160">
            <v>7510.8899999999994</v>
          </cell>
          <cell r="N160">
            <v>-23410.529999999926</v>
          </cell>
          <cell r="O160">
            <v>997828.18</v>
          </cell>
          <cell r="P160">
            <v>36240.940000000177</v>
          </cell>
          <cell r="Q160">
            <v>0</v>
          </cell>
          <cell r="R160">
            <v>3.6319820111715204</v>
          </cell>
        </row>
        <row r="161">
          <cell r="A161">
            <v>3027</v>
          </cell>
          <cell r="B161">
            <v>3362</v>
          </cell>
          <cell r="C161" t="str">
            <v>St Andrews CE P Marks Tey</v>
          </cell>
          <cell r="D161" t="str">
            <v>NS</v>
          </cell>
          <cell r="E161" t="str">
            <v>North East</v>
          </cell>
          <cell r="F161" t="str">
            <v>Y</v>
          </cell>
          <cell r="G161" t="str">
            <v/>
          </cell>
          <cell r="H161">
            <v>160</v>
          </cell>
          <cell r="I161">
            <v>0.82279999999999998</v>
          </cell>
          <cell r="J161" t="str">
            <v/>
          </cell>
          <cell r="K161">
            <v>67735</v>
          </cell>
          <cell r="L161">
            <v>-49736.629999999772</v>
          </cell>
          <cell r="M161">
            <v>89671</v>
          </cell>
          <cell r="N161">
            <v>-27800.629999999772</v>
          </cell>
          <cell r="O161">
            <v>893494.50999999989</v>
          </cell>
          <cell r="P161">
            <v>105257.45000000007</v>
          </cell>
          <cell r="Q161">
            <v>0</v>
          </cell>
          <cell r="R161">
            <v>11.780424929527557</v>
          </cell>
        </row>
        <row r="162">
          <cell r="A162">
            <v>5241</v>
          </cell>
          <cell r="B162">
            <v>3464</v>
          </cell>
          <cell r="C162" t="str">
            <v>St Andrew's CE Primary School, North Weald</v>
          </cell>
          <cell r="D162" t="str">
            <v>NS</v>
          </cell>
          <cell r="E162" t="str">
            <v>West</v>
          </cell>
          <cell r="F162" t="str">
            <v>Y</v>
          </cell>
          <cell r="G162" t="str">
            <v/>
          </cell>
          <cell r="H162">
            <v>329.75</v>
          </cell>
          <cell r="I162">
            <v>0.92079999999999995</v>
          </cell>
          <cell r="J162" t="str">
            <v/>
          </cell>
          <cell r="K162">
            <v>120000</v>
          </cell>
          <cell r="L162">
            <v>-46983.619999999646</v>
          </cell>
          <cell r="M162">
            <v>111822</v>
          </cell>
          <cell r="N162">
            <v>-55161.619999999646</v>
          </cell>
          <cell r="O162">
            <v>1726953.5</v>
          </cell>
          <cell r="P162">
            <v>203338.89999999921</v>
          </cell>
          <cell r="Q162">
            <v>4376.71</v>
          </cell>
          <cell r="R162">
            <v>11.774428205507515</v>
          </cell>
        </row>
        <row r="163">
          <cell r="A163">
            <v>3451</v>
          </cell>
          <cell r="B163">
            <v>1148</v>
          </cell>
          <cell r="C163" t="str">
            <v>St Anne Line RC I The Basildon</v>
          </cell>
          <cell r="D163" t="str">
            <v>NS</v>
          </cell>
          <cell r="E163" t="str">
            <v>South</v>
          </cell>
          <cell r="F163" t="str">
            <v>Y</v>
          </cell>
          <cell r="G163" t="str">
            <v/>
          </cell>
          <cell r="H163">
            <v>184</v>
          </cell>
          <cell r="I163">
            <v>0.86760000000000004</v>
          </cell>
          <cell r="J163" t="str">
            <v/>
          </cell>
          <cell r="K163">
            <v>42489.86</v>
          </cell>
          <cell r="L163">
            <v>-30725.500000000568</v>
          </cell>
          <cell r="M163">
            <v>55555.6</v>
          </cell>
          <cell r="N163">
            <v>-17659.76000000057</v>
          </cell>
          <cell r="O163">
            <v>1231834.9400000002</v>
          </cell>
          <cell r="P163">
            <v>134257.99000000022</v>
          </cell>
          <cell r="Q163">
            <v>0</v>
          </cell>
          <cell r="R163">
            <v>10.899024344933762</v>
          </cell>
        </row>
        <row r="164">
          <cell r="A164">
            <v>3431</v>
          </cell>
          <cell r="B164">
            <v>1146</v>
          </cell>
          <cell r="C164" t="str">
            <v>St Anne Line RC J The Basildon</v>
          </cell>
          <cell r="D164" t="str">
            <v>NS</v>
          </cell>
          <cell r="E164" t="str">
            <v>South</v>
          </cell>
          <cell r="F164" t="str">
            <v>Y</v>
          </cell>
          <cell r="G164" t="str">
            <v/>
          </cell>
          <cell r="H164">
            <v>242</v>
          </cell>
          <cell r="I164">
            <v>0.93469999999999998</v>
          </cell>
          <cell r="J164" t="str">
            <v/>
          </cell>
          <cell r="K164">
            <v>64775.76</v>
          </cell>
          <cell r="L164">
            <v>-14376.909999999923</v>
          </cell>
          <cell r="M164">
            <v>38064.900000000009</v>
          </cell>
          <cell r="N164">
            <v>-41087.769999999917</v>
          </cell>
          <cell r="O164">
            <v>1277740.0499999998</v>
          </cell>
          <cell r="P164">
            <v>83681.689999999478</v>
          </cell>
          <cell r="Q164">
            <v>0</v>
          </cell>
          <cell r="R164">
            <v>6.5491951981938339</v>
          </cell>
        </row>
        <row r="165">
          <cell r="A165">
            <v>3790</v>
          </cell>
          <cell r="B165">
            <v>1380</v>
          </cell>
          <cell r="C165" t="str">
            <v>St Francis RC P Braintree</v>
          </cell>
          <cell r="D165" t="str">
            <v>NS</v>
          </cell>
          <cell r="E165" t="str">
            <v>Mid</v>
          </cell>
          <cell r="F165" t="str">
            <v>Y</v>
          </cell>
          <cell r="G165" t="str">
            <v/>
          </cell>
          <cell r="H165">
            <v>201</v>
          </cell>
          <cell r="I165">
            <v>0.89459999999999995</v>
          </cell>
          <cell r="J165">
            <v>43973</v>
          </cell>
          <cell r="K165">
            <v>83005.14</v>
          </cell>
          <cell r="L165">
            <v>-23709.489999999889</v>
          </cell>
          <cell r="M165">
            <v>73013.16</v>
          </cell>
          <cell r="N165">
            <v>-33701.469999999885</v>
          </cell>
          <cell r="O165">
            <v>1095469.75</v>
          </cell>
          <cell r="P165">
            <v>108234.57999999961</v>
          </cell>
          <cell r="Q165">
            <v>32782.97</v>
          </cell>
          <cell r="R165">
            <v>9.880197969866316</v>
          </cell>
        </row>
        <row r="166">
          <cell r="A166">
            <v>3811</v>
          </cell>
          <cell r="B166">
            <v>3338</v>
          </cell>
          <cell r="C166" t="str">
            <v>St Francis RC P Maldon</v>
          </cell>
          <cell r="D166" t="str">
            <v>GJR</v>
          </cell>
          <cell r="E166" t="str">
            <v>Mid</v>
          </cell>
          <cell r="F166" t="str">
            <v>Y</v>
          </cell>
          <cell r="G166" t="str">
            <v/>
          </cell>
          <cell r="H166">
            <v>198</v>
          </cell>
          <cell r="I166">
            <v>0.85060000000000002</v>
          </cell>
          <cell r="J166" t="str">
            <v/>
          </cell>
          <cell r="K166">
            <v>12561.379999999997</v>
          </cell>
          <cell r="L166">
            <v>-34786.440000000068</v>
          </cell>
          <cell r="M166">
            <v>33123.119999999995</v>
          </cell>
          <cell r="N166">
            <v>-14224.70000000007</v>
          </cell>
          <cell r="O166">
            <v>986867.19000000006</v>
          </cell>
          <cell r="P166">
            <v>46026.680000000168</v>
          </cell>
          <cell r="Q166">
            <v>12204.93</v>
          </cell>
          <cell r="R166">
            <v>4.6639183535932691</v>
          </cell>
        </row>
        <row r="167">
          <cell r="A167">
            <v>2001</v>
          </cell>
          <cell r="B167">
            <v>1870</v>
          </cell>
          <cell r="C167" t="str">
            <v>St Georges C P Colchester</v>
          </cell>
          <cell r="D167" t="str">
            <v>NS</v>
          </cell>
          <cell r="E167" t="str">
            <v>North East</v>
          </cell>
          <cell r="F167" t="str">
            <v>Y</v>
          </cell>
          <cell r="G167" t="str">
            <v/>
          </cell>
          <cell r="H167">
            <v>587</v>
          </cell>
          <cell r="I167">
            <v>0.82840000000000003</v>
          </cell>
          <cell r="J167" t="str">
            <v/>
          </cell>
          <cell r="K167">
            <v>193295</v>
          </cell>
          <cell r="L167">
            <v>77237.370000000112</v>
          </cell>
          <cell r="M167">
            <v>321827.31</v>
          </cell>
          <cell r="N167">
            <v>205769.68000000011</v>
          </cell>
          <cell r="O167">
            <v>3372512.83</v>
          </cell>
          <cell r="P167">
            <v>86052.350000000093</v>
          </cell>
          <cell r="Q167">
            <v>0</v>
          </cell>
          <cell r="R167">
            <v>2.5515796184532258</v>
          </cell>
        </row>
        <row r="168">
          <cell r="A168">
            <v>3032</v>
          </cell>
          <cell r="B168">
            <v>2496</v>
          </cell>
          <cell r="C168" t="str">
            <v>St Georges CE P Gt Bromley</v>
          </cell>
          <cell r="D168" t="str">
            <v>NS</v>
          </cell>
          <cell r="E168" t="str">
            <v>North East</v>
          </cell>
          <cell r="F168" t="str">
            <v>Y</v>
          </cell>
          <cell r="G168" t="str">
            <v/>
          </cell>
          <cell r="H168">
            <v>119</v>
          </cell>
          <cell r="I168">
            <v>0.8448</v>
          </cell>
          <cell r="J168" t="str">
            <v/>
          </cell>
          <cell r="K168">
            <v>73851.31</v>
          </cell>
          <cell r="L168">
            <v>-9107.8300000000163</v>
          </cell>
          <cell r="M168">
            <v>105730.45999999999</v>
          </cell>
          <cell r="N168">
            <v>22771.319999999978</v>
          </cell>
          <cell r="O168">
            <v>969516.6</v>
          </cell>
          <cell r="P168">
            <v>131782.72999999998</v>
          </cell>
          <cell r="Q168">
            <v>0</v>
          </cell>
          <cell r="R168">
            <v>13.592622343959865</v>
          </cell>
        </row>
        <row r="169">
          <cell r="A169">
            <v>3009</v>
          </cell>
          <cell r="B169">
            <v>2544</v>
          </cell>
          <cell r="C169" t="str">
            <v>St Giles CE P Gt Maplestead</v>
          </cell>
          <cell r="D169" t="str">
            <v>NS</v>
          </cell>
          <cell r="E169" t="str">
            <v>Mid</v>
          </cell>
          <cell r="F169" t="str">
            <v>Y</v>
          </cell>
          <cell r="G169" t="str">
            <v/>
          </cell>
          <cell r="H169">
            <v>101</v>
          </cell>
          <cell r="I169">
            <v>0.84150000000000003</v>
          </cell>
          <cell r="J169" t="str">
            <v/>
          </cell>
          <cell r="K169">
            <v>43357.770000000004</v>
          </cell>
          <cell r="L169">
            <v>5751.9999999999854</v>
          </cell>
          <cell r="M169">
            <v>44762.78</v>
          </cell>
          <cell r="N169">
            <v>7157.0099999999802</v>
          </cell>
          <cell r="O169">
            <v>612921.53</v>
          </cell>
          <cell r="P169">
            <v>73564.010000000126</v>
          </cell>
          <cell r="Q169">
            <v>3610.4599999999996</v>
          </cell>
          <cell r="R169">
            <v>12.002190557737483</v>
          </cell>
        </row>
        <row r="170">
          <cell r="A170">
            <v>5267</v>
          </cell>
          <cell r="B170">
            <v>1424</v>
          </cell>
          <cell r="C170" t="str">
            <v>St Helens RC Infant School</v>
          </cell>
          <cell r="D170" t="str">
            <v>NS</v>
          </cell>
          <cell r="E170" t="str">
            <v>South</v>
          </cell>
          <cell r="F170" t="str">
            <v>Y</v>
          </cell>
          <cell r="G170" t="str">
            <v/>
          </cell>
          <cell r="H170">
            <v>247</v>
          </cell>
          <cell r="I170">
            <v>0.92600000000000005</v>
          </cell>
          <cell r="J170" t="str">
            <v xml:space="preserve">3 year deficit </v>
          </cell>
          <cell r="K170">
            <v>48056.029999999992</v>
          </cell>
          <cell r="L170">
            <v>-11096.85000000013</v>
          </cell>
          <cell r="M170">
            <v>54768.27</v>
          </cell>
          <cell r="N170">
            <v>-4384.6100000001243</v>
          </cell>
          <cell r="O170">
            <v>1261135.3799999999</v>
          </cell>
          <cell r="P170">
            <v>56279.739999999991</v>
          </cell>
          <cell r="Q170">
            <v>15043.04</v>
          </cell>
          <cell r="R170">
            <v>4.462624781805741</v>
          </cell>
        </row>
        <row r="171">
          <cell r="A171">
            <v>3308</v>
          </cell>
          <cell r="B171">
            <v>3574</v>
          </cell>
          <cell r="C171" t="str">
            <v>St John Baptist CE P Pebmarsh</v>
          </cell>
          <cell r="D171" t="str">
            <v>NS</v>
          </cell>
          <cell r="E171" t="str">
            <v>Mid</v>
          </cell>
          <cell r="F171" t="str">
            <v>Y</v>
          </cell>
          <cell r="G171" t="str">
            <v/>
          </cell>
          <cell r="H171">
            <v>82</v>
          </cell>
          <cell r="I171">
            <v>0.73150000000000004</v>
          </cell>
          <cell r="J171" t="str">
            <v/>
          </cell>
          <cell r="K171">
            <v>89184.31</v>
          </cell>
          <cell r="L171">
            <v>30281.769999999902</v>
          </cell>
          <cell r="M171">
            <v>78265.039999999994</v>
          </cell>
          <cell r="N171">
            <v>19362.499999999898</v>
          </cell>
          <cell r="O171">
            <v>558861.15999999992</v>
          </cell>
          <cell r="P171">
            <v>89926.520000000077</v>
          </cell>
          <cell r="Q171">
            <v>0</v>
          </cell>
          <cell r="R171">
            <v>16.091030552203716</v>
          </cell>
        </row>
        <row r="172">
          <cell r="A172">
            <v>5255</v>
          </cell>
          <cell r="B172">
            <v>3280</v>
          </cell>
          <cell r="C172" t="str">
            <v>St John Fisher RC Primary School</v>
          </cell>
          <cell r="D172" t="str">
            <v>GJR</v>
          </cell>
          <cell r="E172" t="str">
            <v>West</v>
          </cell>
          <cell r="F172" t="str">
            <v>Y</v>
          </cell>
          <cell r="G172" t="str">
            <v/>
          </cell>
          <cell r="H172">
            <v>306</v>
          </cell>
          <cell r="I172">
            <v>0.84119999999999995</v>
          </cell>
          <cell r="J172"/>
          <cell r="K172">
            <v>20444.18</v>
          </cell>
          <cell r="L172">
            <v>-130064.5999999998</v>
          </cell>
          <cell r="M172">
            <v>22710.700000000004</v>
          </cell>
          <cell r="N172">
            <v>-127798.07999999978</v>
          </cell>
          <cell r="O172">
            <v>1587748.66</v>
          </cell>
          <cell r="P172">
            <v>108551.46999999927</v>
          </cell>
          <cell r="Q172">
            <v>5979.179999999993</v>
          </cell>
          <cell r="R172">
            <v>6.8368169808437615</v>
          </cell>
        </row>
        <row r="173">
          <cell r="A173">
            <v>3214</v>
          </cell>
          <cell r="B173">
            <v>2072</v>
          </cell>
          <cell r="C173" t="str">
            <v>St Johns CE P Danbury</v>
          </cell>
          <cell r="D173" t="str">
            <v>GJR</v>
          </cell>
          <cell r="E173" t="str">
            <v>Mid</v>
          </cell>
          <cell r="F173" t="str">
            <v>Y</v>
          </cell>
          <cell r="G173" t="str">
            <v/>
          </cell>
          <cell r="H173">
            <v>221</v>
          </cell>
          <cell r="I173">
            <v>0.8115</v>
          </cell>
          <cell r="J173" t="str">
            <v/>
          </cell>
          <cell r="K173">
            <v>60584.44</v>
          </cell>
          <cell r="L173">
            <v>-36559.949999999895</v>
          </cell>
          <cell r="M173">
            <v>54410.22</v>
          </cell>
          <cell r="N173">
            <v>-42734.169999999896</v>
          </cell>
          <cell r="O173">
            <v>1175641.6299999999</v>
          </cell>
          <cell r="P173">
            <v>101950.52000000002</v>
          </cell>
          <cell r="Q173">
            <v>0</v>
          </cell>
          <cell r="R173">
            <v>8.67190454968833</v>
          </cell>
        </row>
        <row r="174">
          <cell r="A174">
            <v>3003</v>
          </cell>
          <cell r="B174">
            <v>1876</v>
          </cell>
          <cell r="C174" t="str">
            <v>St Johns CE V/C P Colchester</v>
          </cell>
          <cell r="D174" t="str">
            <v>GJR</v>
          </cell>
          <cell r="E174" t="str">
            <v>North East</v>
          </cell>
          <cell r="F174" t="str">
            <v>Y</v>
          </cell>
          <cell r="G174" t="str">
            <v/>
          </cell>
          <cell r="H174">
            <v>238</v>
          </cell>
          <cell r="I174">
            <v>0.79330000000000001</v>
          </cell>
          <cell r="J174" t="str">
            <v/>
          </cell>
          <cell r="K174">
            <v>327664</v>
          </cell>
          <cell r="L174">
            <v>-1358.3400000003166</v>
          </cell>
          <cell r="M174">
            <v>308305</v>
          </cell>
          <cell r="N174">
            <v>-20717.340000000317</v>
          </cell>
          <cell r="O174">
            <v>1464229.9600000002</v>
          </cell>
          <cell r="P174">
            <v>397567.70999999973</v>
          </cell>
          <cell r="Q174">
            <v>0</v>
          </cell>
          <cell r="R174">
            <v>27.151999403153837</v>
          </cell>
        </row>
        <row r="175">
          <cell r="A175">
            <v>2011</v>
          </cell>
          <cell r="B175">
            <v>1878</v>
          </cell>
          <cell r="C175" t="str">
            <v>St Johns Green C P Colchester</v>
          </cell>
          <cell r="D175" t="str">
            <v>GJR</v>
          </cell>
          <cell r="E175" t="str">
            <v>North East</v>
          </cell>
          <cell r="F175" t="str">
            <v>Y</v>
          </cell>
          <cell r="G175" t="str">
            <v/>
          </cell>
          <cell r="H175">
            <v>618</v>
          </cell>
          <cell r="I175">
            <v>0.871</v>
          </cell>
          <cell r="J175" t="str">
            <v>sustainability</v>
          </cell>
          <cell r="K175">
            <v>210779.15000000002</v>
          </cell>
          <cell r="L175">
            <v>3013.8200000004144</v>
          </cell>
          <cell r="M175">
            <v>255675.54</v>
          </cell>
          <cell r="N175">
            <v>47910.210000000399</v>
          </cell>
          <cell r="O175">
            <v>3344897.21</v>
          </cell>
          <cell r="P175">
            <v>284454.44999999972</v>
          </cell>
          <cell r="Q175">
            <v>0</v>
          </cell>
          <cell r="R175">
            <v>8.5041312824079203</v>
          </cell>
        </row>
        <row r="176">
          <cell r="A176">
            <v>3612</v>
          </cell>
          <cell r="B176">
            <v>2996</v>
          </cell>
          <cell r="C176" t="str">
            <v>St Joseph the Worker RC P Hutton</v>
          </cell>
          <cell r="D176" t="str">
            <v>GJR</v>
          </cell>
          <cell r="E176" t="str">
            <v>South</v>
          </cell>
          <cell r="F176" t="str">
            <v>Y</v>
          </cell>
          <cell r="G176" t="str">
            <v/>
          </cell>
          <cell r="H176">
            <v>211</v>
          </cell>
          <cell r="I176">
            <v>0.93230000000000002</v>
          </cell>
          <cell r="J176" t="str">
            <v>Staff %</v>
          </cell>
          <cell r="K176">
            <v>168485.18</v>
          </cell>
          <cell r="L176">
            <v>-26806.559999999881</v>
          </cell>
          <cell r="M176">
            <v>190625.56</v>
          </cell>
          <cell r="N176">
            <v>-4666.1799999998766</v>
          </cell>
          <cell r="O176">
            <v>1194391.74</v>
          </cell>
          <cell r="P176">
            <v>179571.57000000007</v>
          </cell>
          <cell r="Q176">
            <v>0</v>
          </cell>
          <cell r="R176">
            <v>15.034562278536862</v>
          </cell>
        </row>
        <row r="177">
          <cell r="A177">
            <v>3815</v>
          </cell>
          <cell r="B177">
            <v>4148</v>
          </cell>
          <cell r="C177" t="str">
            <v>St Josephs RC P South Woodham</v>
          </cell>
          <cell r="D177" t="str">
            <v>GJR</v>
          </cell>
          <cell r="E177" t="str">
            <v>Mid</v>
          </cell>
          <cell r="F177" t="str">
            <v>Y</v>
          </cell>
          <cell r="G177" t="str">
            <v/>
          </cell>
          <cell r="H177">
            <v>194</v>
          </cell>
          <cell r="I177">
            <v>0.84560000000000002</v>
          </cell>
          <cell r="J177" t="str">
            <v>sustainability</v>
          </cell>
          <cell r="K177">
            <v>902.16999999999825</v>
          </cell>
          <cell r="L177">
            <v>-18945.470000000132</v>
          </cell>
          <cell r="M177">
            <v>3003.3499999999985</v>
          </cell>
          <cell r="N177">
            <v>-16844.290000000132</v>
          </cell>
          <cell r="O177">
            <v>984057.9</v>
          </cell>
          <cell r="P177">
            <v>10106.879999999888</v>
          </cell>
          <cell r="Q177">
            <v>21248</v>
          </cell>
          <cell r="R177">
            <v>1.0270615174167992</v>
          </cell>
        </row>
        <row r="178">
          <cell r="A178">
            <v>5224</v>
          </cell>
          <cell r="B178">
            <v>1578</v>
          </cell>
          <cell r="C178" t="str">
            <v>St Katherine's CE Primary School</v>
          </cell>
          <cell r="D178" t="str">
            <v>GJR</v>
          </cell>
          <cell r="E178" t="str">
            <v>South</v>
          </cell>
          <cell r="F178" t="str">
            <v>Y</v>
          </cell>
          <cell r="G178" t="str">
            <v/>
          </cell>
          <cell r="H178">
            <v>206</v>
          </cell>
          <cell r="I178">
            <v>0.92210000000000003</v>
          </cell>
          <cell r="J178" t="str">
            <v>Staff %</v>
          </cell>
          <cell r="K178">
            <v>54122.81</v>
          </cell>
          <cell r="L178">
            <v>-61529.200000000477</v>
          </cell>
          <cell r="M178">
            <v>70487.509999999995</v>
          </cell>
          <cell r="N178">
            <v>-45164.50000000048</v>
          </cell>
          <cell r="O178">
            <v>1198589.8899999999</v>
          </cell>
          <cell r="P178">
            <v>90030.369999999879</v>
          </cell>
          <cell r="Q178">
            <v>0</v>
          </cell>
          <cell r="R178">
            <v>7.5113573667803832</v>
          </cell>
        </row>
        <row r="179">
          <cell r="A179">
            <v>3023</v>
          </cell>
          <cell r="B179">
            <v>2168</v>
          </cell>
          <cell r="C179" t="str">
            <v>St Lawrence CE (C) P Rowhedge</v>
          </cell>
          <cell r="D179" t="str">
            <v>GJR</v>
          </cell>
          <cell r="E179" t="str">
            <v>North East</v>
          </cell>
          <cell r="F179" t="str">
            <v>Y</v>
          </cell>
          <cell r="G179" t="str">
            <v/>
          </cell>
          <cell r="H179">
            <v>220</v>
          </cell>
          <cell r="I179">
            <v>0.82410000000000005</v>
          </cell>
          <cell r="J179" t="str">
            <v/>
          </cell>
          <cell r="K179">
            <v>283479</v>
          </cell>
          <cell r="L179">
            <v>-77610.260000000009</v>
          </cell>
          <cell r="M179">
            <v>302027</v>
          </cell>
          <cell r="N179">
            <v>-59062.260000000009</v>
          </cell>
          <cell r="O179">
            <v>1510747.06</v>
          </cell>
          <cell r="P179">
            <v>323703.56000000006</v>
          </cell>
          <cell r="Q179">
            <v>0</v>
          </cell>
          <cell r="R179">
            <v>21.426721161383565</v>
          </cell>
        </row>
        <row r="180">
          <cell r="A180">
            <v>3028</v>
          </cell>
          <cell r="B180">
            <v>4436</v>
          </cell>
          <cell r="C180" t="str">
            <v>St Lukes Church P Tiptree</v>
          </cell>
          <cell r="D180" t="str">
            <v>GJR</v>
          </cell>
          <cell r="E180" t="str">
            <v>North East</v>
          </cell>
          <cell r="F180" t="str">
            <v>Y</v>
          </cell>
          <cell r="G180" t="str">
            <v/>
          </cell>
          <cell r="H180">
            <v>260</v>
          </cell>
          <cell r="I180">
            <v>0.8679</v>
          </cell>
          <cell r="J180" t="str">
            <v/>
          </cell>
          <cell r="K180">
            <v>166368</v>
          </cell>
          <cell r="L180">
            <v>3689.8699999996461</v>
          </cell>
          <cell r="M180">
            <v>186240</v>
          </cell>
          <cell r="N180">
            <v>23561.869999999646</v>
          </cell>
          <cell r="O180">
            <v>1409161.3899999997</v>
          </cell>
          <cell r="P180">
            <v>216757.74000000069</v>
          </cell>
          <cell r="Q180">
            <v>0</v>
          </cell>
          <cell r="R180">
            <v>15.382037965147536</v>
          </cell>
        </row>
        <row r="181">
          <cell r="A181">
            <v>3015</v>
          </cell>
          <cell r="B181">
            <v>4508</v>
          </cell>
          <cell r="C181" t="str">
            <v>St Margarets CE P Toppesfield</v>
          </cell>
          <cell r="D181" t="str">
            <v>GJR</v>
          </cell>
          <cell r="E181" t="str">
            <v>Mid</v>
          </cell>
          <cell r="F181" t="str">
            <v>Y</v>
          </cell>
          <cell r="G181" t="str">
            <v/>
          </cell>
          <cell r="H181">
            <v>67</v>
          </cell>
          <cell r="I181">
            <v>0.89459999999999995</v>
          </cell>
          <cell r="J181" t="str">
            <v/>
          </cell>
          <cell r="K181">
            <v>62034.33</v>
          </cell>
          <cell r="L181">
            <v>-36964.970000000045</v>
          </cell>
          <cell r="M181">
            <v>51871.11</v>
          </cell>
          <cell r="N181">
            <v>-47128.190000000046</v>
          </cell>
          <cell r="O181">
            <v>564860.06000000006</v>
          </cell>
          <cell r="P181">
            <v>72378.69</v>
          </cell>
          <cell r="Q181">
            <v>120</v>
          </cell>
          <cell r="R181">
            <v>12.813561291623273</v>
          </cell>
        </row>
        <row r="182">
          <cell r="A182">
            <v>3430</v>
          </cell>
          <cell r="B182">
            <v>3884</v>
          </cell>
          <cell r="C182" t="str">
            <v>St Marys CE (A) P Saffron Walden</v>
          </cell>
          <cell r="D182" t="str">
            <v>GJR</v>
          </cell>
          <cell r="E182" t="str">
            <v>West</v>
          </cell>
          <cell r="F182" t="str">
            <v>Y</v>
          </cell>
          <cell r="G182" t="str">
            <v/>
          </cell>
          <cell r="H182">
            <v>216</v>
          </cell>
          <cell r="I182">
            <v>0.85199999999999998</v>
          </cell>
          <cell r="J182" t="str">
            <v>sustainability</v>
          </cell>
          <cell r="K182">
            <v>54026.509999999995</v>
          </cell>
          <cell r="L182">
            <v>-149925.83000000042</v>
          </cell>
          <cell r="M182">
            <v>127397.65</v>
          </cell>
          <cell r="N182">
            <v>-76554.690000000439</v>
          </cell>
          <cell r="O182">
            <v>1258973.2199999997</v>
          </cell>
          <cell r="P182">
            <v>124110.58999999985</v>
          </cell>
          <cell r="Q182">
            <v>0</v>
          </cell>
          <cell r="R182">
            <v>9.8580802219128927</v>
          </cell>
        </row>
        <row r="183">
          <cell r="A183">
            <v>3030</v>
          </cell>
          <cell r="B183">
            <v>1018</v>
          </cell>
          <cell r="C183" t="str">
            <v>St Marys CE P Ardleigh</v>
          </cell>
          <cell r="D183" t="str">
            <v>GJR</v>
          </cell>
          <cell r="E183" t="str">
            <v>North East</v>
          </cell>
          <cell r="F183" t="str">
            <v>Y</v>
          </cell>
          <cell r="G183" t="str">
            <v/>
          </cell>
          <cell r="H183">
            <v>100</v>
          </cell>
          <cell r="I183">
            <v>0.85340000000000005</v>
          </cell>
          <cell r="J183" t="str">
            <v/>
          </cell>
          <cell r="K183">
            <v>864.65999999999985</v>
          </cell>
          <cell r="L183">
            <v>-29006.9999999998</v>
          </cell>
          <cell r="M183">
            <v>10731</v>
          </cell>
          <cell r="N183">
            <v>-19140.6599999998</v>
          </cell>
          <cell r="O183">
            <v>607521.43999999994</v>
          </cell>
          <cell r="P183">
            <v>26156.429999999935</v>
          </cell>
          <cell r="Q183">
            <v>0</v>
          </cell>
          <cell r="R183">
            <v>4.3054332370557882</v>
          </cell>
        </row>
        <row r="184">
          <cell r="A184">
            <v>3450</v>
          </cell>
          <cell r="B184">
            <v>1506</v>
          </cell>
          <cell r="C184" t="str">
            <v>St Marys CE P Burnham-on-Crouch</v>
          </cell>
          <cell r="D184" t="str">
            <v>GJR</v>
          </cell>
          <cell r="E184" t="str">
            <v>Mid</v>
          </cell>
          <cell r="F184" t="str">
            <v>Y</v>
          </cell>
          <cell r="G184" t="str">
            <v/>
          </cell>
          <cell r="H184">
            <v>210</v>
          </cell>
          <cell r="I184">
            <v>0.83030000000000004</v>
          </cell>
          <cell r="J184" t="str">
            <v>sustainability</v>
          </cell>
          <cell r="K184">
            <v>25888.239999999998</v>
          </cell>
          <cell r="L184">
            <v>-42337.200000000295</v>
          </cell>
          <cell r="M184">
            <v>40553.33</v>
          </cell>
          <cell r="N184">
            <v>-27672.110000000292</v>
          </cell>
          <cell r="O184">
            <v>1076981.7</v>
          </cell>
          <cell r="P184">
            <v>37687.689999999944</v>
          </cell>
          <cell r="Q184">
            <v>0</v>
          </cell>
          <cell r="R184">
            <v>3.4993807229964951</v>
          </cell>
        </row>
        <row r="185">
          <cell r="A185">
            <v>3580</v>
          </cell>
          <cell r="B185">
            <v>2870</v>
          </cell>
          <cell r="C185" t="str">
            <v>St Marys CE P Hatfield Broad Oak</v>
          </cell>
          <cell r="D185" t="str">
            <v>GJR</v>
          </cell>
          <cell r="E185" t="str">
            <v>West</v>
          </cell>
          <cell r="F185" t="str">
            <v>Y</v>
          </cell>
          <cell r="G185" t="str">
            <v/>
          </cell>
          <cell r="H185">
            <v>74</v>
          </cell>
          <cell r="I185" t="e">
            <v>#N/A</v>
          </cell>
          <cell r="J185" t="str">
            <v/>
          </cell>
          <cell r="K185">
            <v>-6230.0700000000033</v>
          </cell>
          <cell r="L185">
            <v>8018.5700000000688</v>
          </cell>
          <cell r="M185">
            <v>-14379.87</v>
          </cell>
          <cell r="N185">
            <v>-131.22999999992862</v>
          </cell>
          <cell r="O185">
            <v>439194.62</v>
          </cell>
          <cell r="P185">
            <v>-3058.9900000000489</v>
          </cell>
          <cell r="Q185">
            <v>0</v>
          </cell>
          <cell r="R185">
            <v>-0.69649987971165239</v>
          </cell>
        </row>
        <row r="186">
          <cell r="A186">
            <v>5229</v>
          </cell>
          <cell r="B186">
            <v>4202</v>
          </cell>
          <cell r="C186" t="str">
            <v>St Mary's CE Primary School</v>
          </cell>
          <cell r="D186" t="str">
            <v>GJR</v>
          </cell>
          <cell r="E186" t="str">
            <v>West</v>
          </cell>
          <cell r="F186" t="str">
            <v>Y</v>
          </cell>
          <cell r="G186" t="str">
            <v/>
          </cell>
          <cell r="H186">
            <v>291</v>
          </cell>
          <cell r="I186">
            <v>0.85440000000000005</v>
          </cell>
          <cell r="J186" t="str">
            <v/>
          </cell>
          <cell r="K186">
            <v>233525.87</v>
          </cell>
          <cell r="L186">
            <v>53613.38000000047</v>
          </cell>
          <cell r="M186">
            <v>265455.07999999996</v>
          </cell>
          <cell r="N186">
            <v>85542.590000000433</v>
          </cell>
          <cell r="O186">
            <v>1550536.7499999998</v>
          </cell>
          <cell r="P186">
            <v>308626.3899999992</v>
          </cell>
          <cell r="Q186">
            <v>2021.8300000000008</v>
          </cell>
          <cell r="R186">
            <v>19.904487268682878</v>
          </cell>
        </row>
        <row r="187">
          <cell r="A187">
            <v>2297</v>
          </cell>
          <cell r="B187">
            <v>1880</v>
          </cell>
          <cell r="C187" t="str">
            <v>St Michaels C P Colchester</v>
          </cell>
          <cell r="D187" t="str">
            <v>GJR</v>
          </cell>
          <cell r="E187" t="str">
            <v>North East</v>
          </cell>
          <cell r="F187" t="str">
            <v>Y</v>
          </cell>
          <cell r="G187" t="str">
            <v/>
          </cell>
          <cell r="H187">
            <v>265.58333333333331</v>
          </cell>
          <cell r="I187">
            <v>0.84530000000000005</v>
          </cell>
          <cell r="J187" t="str">
            <v/>
          </cell>
          <cell r="K187">
            <v>225869.96</v>
          </cell>
          <cell r="L187">
            <v>-13656.510000000213</v>
          </cell>
          <cell r="M187">
            <v>244055.28</v>
          </cell>
          <cell r="N187">
            <v>4528.8099999997939</v>
          </cell>
          <cell r="O187">
            <v>1820272.23</v>
          </cell>
          <cell r="P187">
            <v>334970.47999999975</v>
          </cell>
          <cell r="Q187">
            <v>1287.42</v>
          </cell>
          <cell r="R187">
            <v>18.402218881293365</v>
          </cell>
        </row>
        <row r="188">
          <cell r="A188">
            <v>3810</v>
          </cell>
          <cell r="B188">
            <v>2372</v>
          </cell>
          <cell r="C188" t="str">
            <v>St Michaels CE J Galleywood</v>
          </cell>
          <cell r="D188" t="str">
            <v>NS</v>
          </cell>
          <cell r="E188" t="str">
            <v>Mid</v>
          </cell>
          <cell r="F188" t="str">
            <v>Y</v>
          </cell>
          <cell r="G188" t="str">
            <v/>
          </cell>
          <cell r="H188">
            <v>234</v>
          </cell>
          <cell r="I188">
            <v>0.8639</v>
          </cell>
          <cell r="J188" t="str">
            <v/>
          </cell>
          <cell r="K188">
            <v>53864.17</v>
          </cell>
          <cell r="L188">
            <v>-1755.4700000001321</v>
          </cell>
          <cell r="M188">
            <v>52317.05</v>
          </cell>
          <cell r="N188">
            <v>-3302.5900000001275</v>
          </cell>
          <cell r="O188">
            <v>1191130.6400000001</v>
          </cell>
          <cell r="P188">
            <v>80687.54000000027</v>
          </cell>
          <cell r="Q188">
            <v>1885.4500000000007</v>
          </cell>
          <cell r="R188">
            <v>6.7740294213236147</v>
          </cell>
        </row>
        <row r="189">
          <cell r="A189">
            <v>3440</v>
          </cell>
          <cell r="B189">
            <v>1382</v>
          </cell>
          <cell r="C189" t="str">
            <v>St Michaels CE P Braintree</v>
          </cell>
          <cell r="D189" t="str">
            <v>GJR</v>
          </cell>
          <cell r="E189" t="str">
            <v>Mid</v>
          </cell>
          <cell r="F189" t="str">
            <v>Y</v>
          </cell>
          <cell r="G189" t="str">
            <v/>
          </cell>
          <cell r="H189">
            <v>417</v>
          </cell>
          <cell r="I189">
            <v>0.89400000000000002</v>
          </cell>
          <cell r="J189" t="str">
            <v>sustainability</v>
          </cell>
          <cell r="K189">
            <v>125502.05</v>
          </cell>
          <cell r="L189">
            <v>-37358.049999999857</v>
          </cell>
          <cell r="M189">
            <v>91210.790000000008</v>
          </cell>
          <cell r="N189">
            <v>-71649.309999999852</v>
          </cell>
          <cell r="O189">
            <v>2140904.48</v>
          </cell>
          <cell r="P189">
            <v>151510.32999999984</v>
          </cell>
          <cell r="Q189">
            <v>0</v>
          </cell>
          <cell r="R189">
            <v>7.0769308680226519</v>
          </cell>
        </row>
        <row r="190">
          <cell r="A190">
            <v>3102</v>
          </cell>
          <cell r="B190">
            <v>3688</v>
          </cell>
          <cell r="C190" t="str">
            <v>St Nicholas CofE Primary, Rawreth</v>
          </cell>
          <cell r="D190" t="str">
            <v>GJR</v>
          </cell>
          <cell r="E190" t="str">
            <v>South</v>
          </cell>
          <cell r="F190" t="str">
            <v>Y</v>
          </cell>
          <cell r="G190" t="str">
            <v/>
          </cell>
          <cell r="H190">
            <v>142</v>
          </cell>
          <cell r="I190">
            <v>0.83050000000000002</v>
          </cell>
          <cell r="J190" t="str">
            <v/>
          </cell>
          <cell r="K190">
            <v>93863.83</v>
          </cell>
          <cell r="L190">
            <v>-42035.609999999942</v>
          </cell>
          <cell r="M190">
            <v>90610.23000000001</v>
          </cell>
          <cell r="N190">
            <v>-45289.209999999934</v>
          </cell>
          <cell r="O190">
            <v>906608.94</v>
          </cell>
          <cell r="P190">
            <v>143911.30000000028</v>
          </cell>
          <cell r="Q190">
            <v>0</v>
          </cell>
          <cell r="R190">
            <v>15.873580509806168</v>
          </cell>
        </row>
        <row r="191">
          <cell r="A191">
            <v>3209</v>
          </cell>
          <cell r="B191">
            <v>1808</v>
          </cell>
          <cell r="C191" t="str">
            <v>St Peters CE P Coggeshall</v>
          </cell>
          <cell r="D191" t="str">
            <v>GJR</v>
          </cell>
          <cell r="E191" t="str">
            <v>Mid</v>
          </cell>
          <cell r="F191" t="str">
            <v>Y</v>
          </cell>
          <cell r="G191" t="str">
            <v/>
          </cell>
          <cell r="H191">
            <v>276</v>
          </cell>
          <cell r="I191">
            <v>0.88739999999999997</v>
          </cell>
          <cell r="J191" t="str">
            <v/>
          </cell>
          <cell r="K191">
            <v>443.52000000000407</v>
          </cell>
          <cell r="L191">
            <v>10251.650000000125</v>
          </cell>
          <cell r="M191">
            <v>13246.270000000004</v>
          </cell>
          <cell r="N191">
            <v>23054.400000000125</v>
          </cell>
          <cell r="O191">
            <v>1383946.8299999998</v>
          </cell>
          <cell r="P191">
            <v>31556.050000000512</v>
          </cell>
          <cell r="Q191">
            <v>0</v>
          </cell>
          <cell r="R191">
            <v>2.2801490141063088</v>
          </cell>
        </row>
        <row r="192">
          <cell r="A192">
            <v>3013</v>
          </cell>
          <cell r="B192">
            <v>3932</v>
          </cell>
          <cell r="C192" t="str">
            <v>St Peters CE P Sible Hedingham</v>
          </cell>
          <cell r="D192" t="str">
            <v>GJR</v>
          </cell>
          <cell r="E192" t="str">
            <v>Mid</v>
          </cell>
          <cell r="F192" t="str">
            <v>Y</v>
          </cell>
          <cell r="G192" t="str">
            <v/>
          </cell>
          <cell r="H192">
            <v>214</v>
          </cell>
          <cell r="I192">
            <v>0.88629999999999998</v>
          </cell>
          <cell r="J192" t="str">
            <v/>
          </cell>
          <cell r="K192">
            <v>80390.64</v>
          </cell>
          <cell r="L192">
            <v>-76495.530000000275</v>
          </cell>
          <cell r="M192">
            <v>96348</v>
          </cell>
          <cell r="N192">
            <v>-60538.170000000275</v>
          </cell>
          <cell r="O192">
            <v>1216292.17</v>
          </cell>
          <cell r="P192">
            <v>122485.20000000019</v>
          </cell>
          <cell r="Q192">
            <v>0</v>
          </cell>
          <cell r="R192">
            <v>10.070376429373889</v>
          </cell>
        </row>
        <row r="193">
          <cell r="A193">
            <v>3622</v>
          </cell>
          <cell r="B193">
            <v>1428</v>
          </cell>
          <cell r="C193" t="str">
            <v>St Thomas of Canterbury CE I Brentwood</v>
          </cell>
          <cell r="D193" t="str">
            <v>GJR</v>
          </cell>
          <cell r="E193" t="str">
            <v>South</v>
          </cell>
          <cell r="F193" t="str">
            <v>Y</v>
          </cell>
          <cell r="G193" t="str">
            <v/>
          </cell>
          <cell r="H193">
            <v>217</v>
          </cell>
          <cell r="I193">
            <v>0.9516</v>
          </cell>
          <cell r="J193" t="str">
            <v>Staff %</v>
          </cell>
          <cell r="K193">
            <v>40762.300000000003</v>
          </cell>
          <cell r="L193">
            <v>-45919.000000000509</v>
          </cell>
          <cell r="M193">
            <v>52980.3</v>
          </cell>
          <cell r="N193">
            <v>-33701.000000000509</v>
          </cell>
          <cell r="O193">
            <v>1192271.06</v>
          </cell>
          <cell r="P193">
            <v>48862.320000000298</v>
          </cell>
          <cell r="Q193">
            <v>14083.2</v>
          </cell>
          <cell r="R193">
            <v>4.0982559788040396</v>
          </cell>
        </row>
        <row r="194">
          <cell r="A194">
            <v>3592</v>
          </cell>
          <cell r="B194">
            <v>1426</v>
          </cell>
          <cell r="C194" t="str">
            <v>St Thomas of Canterbury CE J Brentwood</v>
          </cell>
          <cell r="D194" t="str">
            <v>GJR</v>
          </cell>
          <cell r="E194" t="str">
            <v>South</v>
          </cell>
          <cell r="F194" t="str">
            <v>Y</v>
          </cell>
          <cell r="G194" t="str">
            <v/>
          </cell>
          <cell r="H194">
            <v>308</v>
          </cell>
          <cell r="I194">
            <v>0.89900000000000002</v>
          </cell>
          <cell r="J194" t="str">
            <v/>
          </cell>
          <cell r="K194">
            <v>127518.35</v>
          </cell>
          <cell r="L194">
            <v>-3556.0000000000873</v>
          </cell>
          <cell r="M194">
            <v>127511</v>
          </cell>
          <cell r="N194">
            <v>-3563.3500000000931</v>
          </cell>
          <cell r="O194">
            <v>1601749.73</v>
          </cell>
          <cell r="P194">
            <v>121533.27000000002</v>
          </cell>
          <cell r="Q194">
            <v>13936.23</v>
          </cell>
          <cell r="R194">
            <v>7.5875317924979466</v>
          </cell>
        </row>
        <row r="195">
          <cell r="A195">
            <v>2041</v>
          </cell>
          <cell r="B195">
            <v>4216</v>
          </cell>
          <cell r="C195" t="str">
            <v>Stanway C P</v>
          </cell>
          <cell r="D195" t="str">
            <v>GJR</v>
          </cell>
          <cell r="E195" t="str">
            <v>North East</v>
          </cell>
          <cell r="F195" t="str">
            <v>Y</v>
          </cell>
          <cell r="G195" t="str">
            <v/>
          </cell>
          <cell r="H195">
            <v>392.66666666666669</v>
          </cell>
          <cell r="I195">
            <v>0.84050000000000002</v>
          </cell>
          <cell r="J195" t="str">
            <v/>
          </cell>
          <cell r="K195">
            <v>154390</v>
          </cell>
          <cell r="L195">
            <v>11523.750000000466</v>
          </cell>
          <cell r="M195">
            <v>171950</v>
          </cell>
          <cell r="N195">
            <v>29083.750000000466</v>
          </cell>
          <cell r="O195">
            <v>2023084.5299999996</v>
          </cell>
          <cell r="P195">
            <v>221770.97999999998</v>
          </cell>
          <cell r="Q195">
            <v>68</v>
          </cell>
          <cell r="R195">
            <v>10.962022432152157</v>
          </cell>
        </row>
        <row r="196">
          <cell r="A196">
            <v>2081</v>
          </cell>
          <cell r="B196">
            <v>4218</v>
          </cell>
          <cell r="C196" t="str">
            <v>Stanway Fiveways C P</v>
          </cell>
          <cell r="D196" t="str">
            <v>GJR</v>
          </cell>
          <cell r="E196" t="str">
            <v>North East</v>
          </cell>
          <cell r="F196" t="str">
            <v>Y</v>
          </cell>
          <cell r="G196" t="str">
            <v/>
          </cell>
          <cell r="H196">
            <v>471.58333333333331</v>
          </cell>
          <cell r="I196">
            <v>0.8538</v>
          </cell>
          <cell r="J196" t="str">
            <v/>
          </cell>
          <cell r="K196">
            <v>236236.51</v>
          </cell>
          <cell r="L196">
            <v>-2413.8799999996554</v>
          </cell>
          <cell r="M196">
            <v>254744.51</v>
          </cell>
          <cell r="N196">
            <v>16094.120000000345</v>
          </cell>
          <cell r="O196">
            <v>2697288.0100000002</v>
          </cell>
          <cell r="P196">
            <v>272377.28000000026</v>
          </cell>
          <cell r="Q196">
            <v>0</v>
          </cell>
          <cell r="R196">
            <v>10.098190441294411</v>
          </cell>
        </row>
        <row r="197">
          <cell r="A197">
            <v>2550</v>
          </cell>
          <cell r="B197">
            <v>4238</v>
          </cell>
          <cell r="C197" t="str">
            <v>Stebbing C P</v>
          </cell>
          <cell r="D197" t="str">
            <v>GJR</v>
          </cell>
          <cell r="E197" t="str">
            <v>West</v>
          </cell>
          <cell r="F197" t="str">
            <v>Y</v>
          </cell>
          <cell r="G197" t="str">
            <v/>
          </cell>
          <cell r="H197">
            <v>180</v>
          </cell>
          <cell r="I197">
            <v>0.91800000000000004</v>
          </cell>
          <cell r="J197" t="str">
            <v/>
          </cell>
          <cell r="K197">
            <v>171796</v>
          </cell>
          <cell r="L197">
            <v>-71375.6599999998</v>
          </cell>
          <cell r="M197">
            <v>177640</v>
          </cell>
          <cell r="N197">
            <v>-65531.6599999998</v>
          </cell>
          <cell r="O197">
            <v>1162859.6800000002</v>
          </cell>
          <cell r="P197">
            <v>186463.71999999997</v>
          </cell>
          <cell r="Q197">
            <v>0</v>
          </cell>
          <cell r="R197">
            <v>16.034928651064757</v>
          </cell>
        </row>
        <row r="198">
          <cell r="A198">
            <v>3225</v>
          </cell>
          <cell r="B198">
            <v>4262</v>
          </cell>
          <cell r="C198" t="str">
            <v>Stock CE P</v>
          </cell>
          <cell r="D198" t="str">
            <v>GJR</v>
          </cell>
          <cell r="E198" t="str">
            <v>Mid</v>
          </cell>
          <cell r="F198" t="str">
            <v>Y</v>
          </cell>
          <cell r="G198" t="str">
            <v/>
          </cell>
          <cell r="H198">
            <v>195</v>
          </cell>
          <cell r="I198">
            <v>0.90090000000000003</v>
          </cell>
          <cell r="J198" t="str">
            <v>Staff %</v>
          </cell>
          <cell r="K198">
            <v>21474.35</v>
          </cell>
          <cell r="L198">
            <v>-36922.750000000095</v>
          </cell>
          <cell r="M198">
            <v>38189.850000000006</v>
          </cell>
          <cell r="N198">
            <v>-20207.250000000087</v>
          </cell>
          <cell r="O198">
            <v>995536.72000000009</v>
          </cell>
          <cell r="P198">
            <v>58989.280000000028</v>
          </cell>
          <cell r="Q198">
            <v>0</v>
          </cell>
          <cell r="R198">
            <v>5.9253746059713421</v>
          </cell>
        </row>
        <row r="199">
          <cell r="A199">
            <v>2671</v>
          </cell>
          <cell r="B199">
            <v>1268</v>
          </cell>
          <cell r="C199" t="str">
            <v>Sunnymede C I Billericay</v>
          </cell>
          <cell r="D199" t="str">
            <v>GJR</v>
          </cell>
          <cell r="E199" t="str">
            <v>South</v>
          </cell>
          <cell r="F199" t="str">
            <v>Y</v>
          </cell>
          <cell r="G199" t="str">
            <v/>
          </cell>
          <cell r="H199">
            <v>177</v>
          </cell>
          <cell r="I199">
            <v>0.88319999999999999</v>
          </cell>
          <cell r="J199" t="str">
            <v>sustainability</v>
          </cell>
          <cell r="K199">
            <v>-5263.3100000000049</v>
          </cell>
          <cell r="L199">
            <v>-53938.600000000042</v>
          </cell>
          <cell r="M199">
            <v>-67462.19</v>
          </cell>
          <cell r="N199">
            <v>-116137.48000000004</v>
          </cell>
          <cell r="O199">
            <v>954920.9800000001</v>
          </cell>
          <cell r="P199">
            <v>-2427.9599999999627</v>
          </cell>
          <cell r="Q199">
            <v>360.64000000000124</v>
          </cell>
          <cell r="R199">
            <v>-0.25425768737429588</v>
          </cell>
        </row>
        <row r="200">
          <cell r="A200">
            <v>2601</v>
          </cell>
          <cell r="B200">
            <v>1266</v>
          </cell>
          <cell r="C200" t="str">
            <v>Sunnymede C J Billericay</v>
          </cell>
          <cell r="D200" t="str">
            <v>GJR</v>
          </cell>
          <cell r="E200" t="str">
            <v>South</v>
          </cell>
          <cell r="F200" t="str">
            <v>Y</v>
          </cell>
          <cell r="G200" t="str">
            <v/>
          </cell>
          <cell r="H200">
            <v>253</v>
          </cell>
          <cell r="I200">
            <v>0.82179999999999997</v>
          </cell>
          <cell r="J200" t="str">
            <v/>
          </cell>
          <cell r="K200">
            <v>51429.880000000005</v>
          </cell>
          <cell r="L200">
            <v>-130546.03000000038</v>
          </cell>
          <cell r="M200">
            <v>81557.73000000001</v>
          </cell>
          <cell r="N200">
            <v>-100418.18000000037</v>
          </cell>
          <cell r="O200">
            <v>1330126.2699999998</v>
          </cell>
          <cell r="P200">
            <v>223207.49999999977</v>
          </cell>
          <cell r="Q200">
            <v>6902.89</v>
          </cell>
          <cell r="R200">
            <v>16.780925618437699</v>
          </cell>
        </row>
        <row r="201">
          <cell r="A201">
            <v>1000</v>
          </cell>
          <cell r="B201">
            <v>1640</v>
          </cell>
          <cell r="C201" t="str">
            <v>Tanglewood Nursery School</v>
          </cell>
          <cell r="D201" t="str">
            <v>GJR</v>
          </cell>
          <cell r="E201" t="str">
            <v>Mid</v>
          </cell>
          <cell r="F201" t="str">
            <v>Y</v>
          </cell>
          <cell r="G201" t="str">
            <v/>
          </cell>
          <cell r="H201"/>
          <cell r="I201">
            <v>0.98080000000000001</v>
          </cell>
          <cell r="J201" t="str">
            <v/>
          </cell>
          <cell r="K201">
            <v>5134.7900000000009</v>
          </cell>
          <cell r="L201">
            <v>-50940.690000000097</v>
          </cell>
          <cell r="M201">
            <v>17839.400000000001</v>
          </cell>
          <cell r="N201">
            <v>-38236.080000000096</v>
          </cell>
          <cell r="O201">
            <v>769769.47</v>
          </cell>
          <cell r="P201">
            <v>45606.369999999879</v>
          </cell>
          <cell r="Q201">
            <v>3996.72</v>
          </cell>
          <cell r="R201">
            <v>5.9246789821373245</v>
          </cell>
        </row>
        <row r="202">
          <cell r="A202">
            <v>2050</v>
          </cell>
          <cell r="B202">
            <v>4358</v>
          </cell>
          <cell r="C202" t="str">
            <v>Tendring C P</v>
          </cell>
          <cell r="D202" t="str">
            <v>GJR</v>
          </cell>
          <cell r="E202" t="str">
            <v>North East</v>
          </cell>
          <cell r="F202" t="str">
            <v>Y</v>
          </cell>
          <cell r="G202" t="str">
            <v/>
          </cell>
          <cell r="H202">
            <v>162</v>
          </cell>
          <cell r="I202">
            <v>0.82989999999999997</v>
          </cell>
          <cell r="J202" t="str">
            <v>sustainability</v>
          </cell>
          <cell r="K202">
            <v>26574</v>
          </cell>
          <cell r="L202">
            <v>-56447.10999999952</v>
          </cell>
          <cell r="M202">
            <v>39832</v>
          </cell>
          <cell r="N202">
            <v>-43189.10999999952</v>
          </cell>
          <cell r="O202">
            <v>1166893.23</v>
          </cell>
          <cell r="P202">
            <v>59091.860000000102</v>
          </cell>
          <cell r="Q202">
            <v>0</v>
          </cell>
          <cell r="R202">
            <v>5.0640331506593883</v>
          </cell>
        </row>
        <row r="203">
          <cell r="A203">
            <v>3470</v>
          </cell>
          <cell r="B203">
            <v>4366</v>
          </cell>
          <cell r="C203" t="str">
            <v>Terling CE P</v>
          </cell>
          <cell r="D203" t="str">
            <v>GJR</v>
          </cell>
          <cell r="E203" t="str">
            <v>Mid</v>
          </cell>
          <cell r="F203" t="str">
            <v>Y</v>
          </cell>
          <cell r="G203" t="str">
            <v/>
          </cell>
          <cell r="H203">
            <v>101</v>
          </cell>
          <cell r="I203">
            <v>0.75690000000000002</v>
          </cell>
          <cell r="J203" t="str">
            <v/>
          </cell>
          <cell r="K203">
            <v>45256.17</v>
          </cell>
          <cell r="L203">
            <v>11304.950000000317</v>
          </cell>
          <cell r="M203">
            <v>50106.520000000004</v>
          </cell>
          <cell r="N203">
            <v>16155.300000000323</v>
          </cell>
          <cell r="O203">
            <v>603799.36</v>
          </cell>
          <cell r="P203">
            <v>87481.380000000237</v>
          </cell>
          <cell r="Q203">
            <v>0</v>
          </cell>
          <cell r="R203">
            <v>14.488485049073294</v>
          </cell>
        </row>
        <row r="204">
          <cell r="A204">
            <v>5248</v>
          </cell>
          <cell r="B204">
            <v>4374</v>
          </cell>
          <cell r="C204" t="str">
            <v>Thaxted Primary School</v>
          </cell>
          <cell r="D204" t="str">
            <v>GJR</v>
          </cell>
          <cell r="E204" t="str">
            <v>West</v>
          </cell>
          <cell r="F204" t="str">
            <v>Y</v>
          </cell>
          <cell r="G204" t="str">
            <v/>
          </cell>
          <cell r="H204">
            <v>250</v>
          </cell>
          <cell r="I204">
            <v>0.88019999999999998</v>
          </cell>
          <cell r="J204" t="str">
            <v/>
          </cell>
          <cell r="K204">
            <v>74665.95</v>
          </cell>
          <cell r="L204">
            <v>-27231.419999999882</v>
          </cell>
          <cell r="M204">
            <v>82720.079999999987</v>
          </cell>
          <cell r="N204">
            <v>-19177.289999999892</v>
          </cell>
          <cell r="O204">
            <v>1286712.4900000002</v>
          </cell>
          <cell r="P204">
            <v>82933.270000000019</v>
          </cell>
          <cell r="Q204">
            <v>0</v>
          </cell>
          <cell r="R204">
            <v>6.4453613876088207</v>
          </cell>
        </row>
        <row r="205">
          <cell r="A205">
            <v>5269</v>
          </cell>
          <cell r="B205">
            <v>3294</v>
          </cell>
          <cell r="C205" t="str">
            <v>Thomas Willingale School</v>
          </cell>
          <cell r="D205" t="str">
            <v>GJR</v>
          </cell>
          <cell r="E205" t="str">
            <v>West</v>
          </cell>
          <cell r="F205" t="str">
            <v>Y</v>
          </cell>
          <cell r="G205" t="str">
            <v/>
          </cell>
          <cell r="H205">
            <v>409</v>
          </cell>
          <cell r="I205">
            <v>0.87150000000000005</v>
          </cell>
          <cell r="J205"/>
          <cell r="K205">
            <v>219334.63</v>
          </cell>
          <cell r="L205">
            <v>-105603.62</v>
          </cell>
          <cell r="M205">
            <v>284968.08</v>
          </cell>
          <cell r="N205">
            <v>-39970.169999999984</v>
          </cell>
          <cell r="O205">
            <v>2693962.4</v>
          </cell>
          <cell r="P205">
            <v>524289.29999999935</v>
          </cell>
          <cell r="Q205">
            <v>0</v>
          </cell>
          <cell r="R205">
            <v>19.461641335454399</v>
          </cell>
        </row>
        <row r="206">
          <cell r="A206">
            <v>2630</v>
          </cell>
          <cell r="B206">
            <v>4490</v>
          </cell>
          <cell r="C206" t="str">
            <v>Tollesbury C P</v>
          </cell>
          <cell r="D206" t="str">
            <v>GJR</v>
          </cell>
          <cell r="E206" t="str">
            <v>Mid</v>
          </cell>
          <cell r="F206" t="str">
            <v>Y</v>
          </cell>
          <cell r="G206" t="str">
            <v/>
          </cell>
          <cell r="H206">
            <v>212</v>
          </cell>
          <cell r="I206">
            <v>0.8488</v>
          </cell>
          <cell r="J206" t="str">
            <v>sustainability</v>
          </cell>
          <cell r="K206">
            <v>75981</v>
          </cell>
          <cell r="L206">
            <v>-42157.680000000168</v>
          </cell>
          <cell r="M206">
            <v>70413</v>
          </cell>
          <cell r="N206">
            <v>-47725.680000000168</v>
          </cell>
          <cell r="O206">
            <v>1181994.48</v>
          </cell>
          <cell r="P206">
            <v>121292.66000000015</v>
          </cell>
          <cell r="Q206">
            <v>0</v>
          </cell>
          <cell r="R206">
            <v>10.261694284731359</v>
          </cell>
        </row>
        <row r="207">
          <cell r="A207">
            <v>2210</v>
          </cell>
          <cell r="B207">
            <v>1688</v>
          </cell>
          <cell r="C207" t="str">
            <v>Trinity Road C P Chelmsford</v>
          </cell>
          <cell r="D207" t="str">
            <v>GJR</v>
          </cell>
          <cell r="E207" t="str">
            <v>Mid</v>
          </cell>
          <cell r="F207" t="str">
            <v>Y</v>
          </cell>
          <cell r="G207" t="str">
            <v/>
          </cell>
          <cell r="H207">
            <v>311</v>
          </cell>
          <cell r="I207">
            <v>0.93520000000000003</v>
          </cell>
          <cell r="J207"/>
          <cell r="K207">
            <v>50505.97</v>
          </cell>
          <cell r="L207">
            <v>-116792.5699999998</v>
          </cell>
          <cell r="M207">
            <v>73988.11</v>
          </cell>
          <cell r="N207">
            <v>-93310.429999999804</v>
          </cell>
          <cell r="O207">
            <v>1931573.8599999999</v>
          </cell>
          <cell r="P207">
            <v>180544.46000000043</v>
          </cell>
          <cell r="Q207">
            <v>0</v>
          </cell>
          <cell r="R207">
            <v>9.3470130104163047</v>
          </cell>
        </row>
        <row r="208">
          <cell r="A208">
            <v>3814</v>
          </cell>
          <cell r="B208">
            <v>4150</v>
          </cell>
          <cell r="C208" t="str">
            <v>Trinity St Marys CE P South Woodham</v>
          </cell>
          <cell r="D208" t="str">
            <v>GJR</v>
          </cell>
          <cell r="E208" t="str">
            <v>Mid</v>
          </cell>
          <cell r="F208" t="str">
            <v>Y</v>
          </cell>
          <cell r="G208" t="str">
            <v/>
          </cell>
          <cell r="H208">
            <v>188</v>
          </cell>
          <cell r="I208">
            <v>0.86029999999999995</v>
          </cell>
          <cell r="J208" t="str">
            <v>sustainability</v>
          </cell>
          <cell r="K208">
            <v>104294.95999999999</v>
          </cell>
          <cell r="L208">
            <v>-34031.950000000157</v>
          </cell>
          <cell r="M208">
            <v>109286.37</v>
          </cell>
          <cell r="N208">
            <v>-29040.540000000154</v>
          </cell>
          <cell r="O208">
            <v>1031502.7899999999</v>
          </cell>
          <cell r="P208">
            <v>148964.47000000009</v>
          </cell>
          <cell r="Q208">
            <v>11752.260000000002</v>
          </cell>
          <cell r="R208">
            <v>14.441499474761487</v>
          </cell>
        </row>
        <row r="209">
          <cell r="A209">
            <v>5270</v>
          </cell>
          <cell r="B209">
            <v>4550</v>
          </cell>
          <cell r="C209" t="str">
            <v>Upshire Primary Foundation School</v>
          </cell>
          <cell r="D209" t="str">
            <v>GJR</v>
          </cell>
          <cell r="E209" t="str">
            <v>West</v>
          </cell>
          <cell r="F209" t="str">
            <v>Y</v>
          </cell>
          <cell r="G209" t="str">
            <v/>
          </cell>
          <cell r="H209">
            <v>231</v>
          </cell>
          <cell r="I209">
            <v>0.86609999999999998</v>
          </cell>
          <cell r="J209" t="str">
            <v>sustainability</v>
          </cell>
          <cell r="K209">
            <v>95430.14</v>
          </cell>
          <cell r="L209">
            <v>-182528.31999999972</v>
          </cell>
          <cell r="M209">
            <v>209446.69</v>
          </cell>
          <cell r="N209">
            <v>-68511.769999999728</v>
          </cell>
          <cell r="O209">
            <v>1420586.3399999999</v>
          </cell>
          <cell r="P209">
            <v>238752.83000000019</v>
          </cell>
          <cell r="Q209">
            <v>990</v>
          </cell>
          <cell r="R209">
            <v>16.806639855483912</v>
          </cell>
        </row>
        <row r="210">
          <cell r="A210">
            <v>2261</v>
          </cell>
          <cell r="B210">
            <v>4600</v>
          </cell>
          <cell r="C210" t="str">
            <v>Vange C P &amp; N</v>
          </cell>
          <cell r="D210" t="str">
            <v>GJR</v>
          </cell>
          <cell r="E210" t="str">
            <v>South</v>
          </cell>
          <cell r="F210" t="str">
            <v>Y</v>
          </cell>
          <cell r="G210" t="str">
            <v/>
          </cell>
          <cell r="H210">
            <v>99</v>
          </cell>
          <cell r="I210">
            <v>0.90159999999999996</v>
          </cell>
          <cell r="J210" t="str">
            <v/>
          </cell>
          <cell r="K210">
            <v>21573.569999999996</v>
          </cell>
          <cell r="L210">
            <v>-31886.850000000279</v>
          </cell>
          <cell r="M210">
            <v>39283.020000000004</v>
          </cell>
          <cell r="N210">
            <v>-14177.400000000271</v>
          </cell>
          <cell r="O210">
            <v>747858.40999999992</v>
          </cell>
          <cell r="P210">
            <v>90363.339999999967</v>
          </cell>
          <cell r="Q210">
            <v>0</v>
          </cell>
          <cell r="R210">
            <v>12.082947626409654</v>
          </cell>
        </row>
        <row r="211">
          <cell r="A211">
            <v>3820</v>
          </cell>
          <cell r="B211">
            <v>4724</v>
          </cell>
          <cell r="C211" t="str">
            <v>W &amp; S Hanningfield St Peters CE P</v>
          </cell>
          <cell r="D211" t="str">
            <v>GJR</v>
          </cell>
          <cell r="E211" t="str">
            <v>Mid</v>
          </cell>
          <cell r="F211" t="str">
            <v>Y</v>
          </cell>
          <cell r="G211" t="str">
            <v/>
          </cell>
          <cell r="H211">
            <v>102</v>
          </cell>
          <cell r="I211">
            <v>0.84160000000000001</v>
          </cell>
          <cell r="J211" t="str">
            <v/>
          </cell>
          <cell r="K211">
            <v>67867.83</v>
          </cell>
          <cell r="L211">
            <v>-54256.619999999719</v>
          </cell>
          <cell r="M211">
            <v>79158.33</v>
          </cell>
          <cell r="N211">
            <v>-42966.119999999719</v>
          </cell>
          <cell r="O211">
            <v>688907.95</v>
          </cell>
          <cell r="P211">
            <v>145933.12</v>
          </cell>
          <cell r="Q211">
            <v>1996.8400000000001</v>
          </cell>
          <cell r="R211">
            <v>21.183253873031948</v>
          </cell>
        </row>
        <row r="212">
          <cell r="A212">
            <v>5260</v>
          </cell>
          <cell r="B212">
            <v>4680</v>
          </cell>
          <cell r="C212" t="str">
            <v>Walton Primary School</v>
          </cell>
          <cell r="D212" t="str">
            <v>GJR</v>
          </cell>
          <cell r="E212" t="str">
            <v>North East</v>
          </cell>
          <cell r="F212" t="str">
            <v>Y</v>
          </cell>
          <cell r="G212" t="str">
            <v/>
          </cell>
          <cell r="H212">
            <v>224</v>
          </cell>
          <cell r="I212">
            <v>0.88970000000000005</v>
          </cell>
          <cell r="J212" t="str">
            <v>sustainability</v>
          </cell>
          <cell r="K212">
            <v>226800.88</v>
          </cell>
          <cell r="L212">
            <v>-91610.729999999865</v>
          </cell>
          <cell r="M212">
            <v>229177.41</v>
          </cell>
          <cell r="N212">
            <v>-89234.199999999866</v>
          </cell>
          <cell r="O212">
            <v>1590883.5899999999</v>
          </cell>
          <cell r="P212">
            <v>313557.43999999925</v>
          </cell>
          <cell r="Q212">
            <v>0</v>
          </cell>
          <cell r="R212">
            <v>19.709640728646857</v>
          </cell>
        </row>
        <row r="213">
          <cell r="A213">
            <v>2919</v>
          </cell>
          <cell r="B213">
            <v>1430</v>
          </cell>
          <cell r="C213" t="str">
            <v>Warley C P Brentwood</v>
          </cell>
          <cell r="D213" t="str">
            <v>GJR</v>
          </cell>
          <cell r="E213" t="str">
            <v>South</v>
          </cell>
          <cell r="F213" t="str">
            <v>Y</v>
          </cell>
          <cell r="G213" t="str">
            <v/>
          </cell>
          <cell r="H213">
            <v>272.58333333333331</v>
          </cell>
          <cell r="I213">
            <v>0.84279999999999999</v>
          </cell>
          <cell r="J213" t="str">
            <v/>
          </cell>
          <cell r="K213">
            <v>47111</v>
          </cell>
          <cell r="L213">
            <v>24765.150000000605</v>
          </cell>
          <cell r="M213">
            <v>38385</v>
          </cell>
          <cell r="N213">
            <v>16039.150000000605</v>
          </cell>
          <cell r="O213">
            <v>1615036.7600000002</v>
          </cell>
          <cell r="P213">
            <v>91254.29000000027</v>
          </cell>
          <cell r="Q213">
            <v>236.7800000000002</v>
          </cell>
          <cell r="R213">
            <v>5.650291823698196</v>
          </cell>
        </row>
        <row r="214">
          <cell r="A214">
            <v>2649</v>
          </cell>
          <cell r="B214">
            <v>3336</v>
          </cell>
          <cell r="C214" t="str">
            <v xml:space="preserve">Wentworth C P Maldon </v>
          </cell>
          <cell r="D214" t="str">
            <v>GJR</v>
          </cell>
          <cell r="E214" t="str">
            <v>Mid</v>
          </cell>
          <cell r="F214" t="str">
            <v>Y</v>
          </cell>
          <cell r="G214" t="str">
            <v/>
          </cell>
          <cell r="H214">
            <v>414</v>
          </cell>
          <cell r="I214">
            <v>0.83760000000000001</v>
          </cell>
          <cell r="J214" t="str">
            <v/>
          </cell>
          <cell r="K214">
            <v>245074.85</v>
          </cell>
          <cell r="L214">
            <v>53764.219999999885</v>
          </cell>
          <cell r="M214">
            <v>236508.42</v>
          </cell>
          <cell r="N214">
            <v>45197.789999999892</v>
          </cell>
          <cell r="O214">
            <v>2148948.13</v>
          </cell>
          <cell r="P214">
            <v>267332.34999999986</v>
          </cell>
          <cell r="Q214">
            <v>0</v>
          </cell>
          <cell r="R214">
            <v>12.440149032354721</v>
          </cell>
        </row>
        <row r="215">
          <cell r="A215">
            <v>2624</v>
          </cell>
          <cell r="B215">
            <v>4706</v>
          </cell>
          <cell r="C215" t="str">
            <v>West Horndon C P</v>
          </cell>
          <cell r="D215" t="str">
            <v>GJR</v>
          </cell>
          <cell r="E215" t="str">
            <v>South</v>
          </cell>
          <cell r="F215" t="str">
            <v>Y</v>
          </cell>
          <cell r="G215" t="str">
            <v/>
          </cell>
          <cell r="H215">
            <v>152.75</v>
          </cell>
          <cell r="I215">
            <v>0.81799999999999995</v>
          </cell>
          <cell r="J215" t="str">
            <v>sustainability</v>
          </cell>
          <cell r="K215">
            <v>62799.270000000004</v>
          </cell>
          <cell r="L215">
            <v>-28313.140000000029</v>
          </cell>
          <cell r="M215">
            <v>37111.54</v>
          </cell>
          <cell r="N215">
            <v>-54000.870000000032</v>
          </cell>
          <cell r="O215">
            <v>1073629.2400000002</v>
          </cell>
          <cell r="P215">
            <v>64967.100000000093</v>
          </cell>
          <cell r="Q215">
            <v>0</v>
          </cell>
          <cell r="R215">
            <v>6.051167160834785</v>
          </cell>
        </row>
        <row r="216">
          <cell r="A216">
            <v>2879</v>
          </cell>
          <cell r="B216">
            <v>1690</v>
          </cell>
          <cell r="C216" t="str">
            <v>Westlands C P Chelmsford</v>
          </cell>
          <cell r="D216" t="str">
            <v>GJR</v>
          </cell>
          <cell r="E216" t="str">
            <v>Mid</v>
          </cell>
          <cell r="F216" t="str">
            <v>Y</v>
          </cell>
          <cell r="G216" t="str">
            <v/>
          </cell>
          <cell r="H216">
            <v>595</v>
          </cell>
          <cell r="I216">
            <v>0.84660000000000002</v>
          </cell>
          <cell r="J216" t="str">
            <v/>
          </cell>
          <cell r="K216">
            <v>386793.12</v>
          </cell>
          <cell r="L216">
            <v>-85641.370000000228</v>
          </cell>
          <cell r="M216">
            <v>416335.79000000004</v>
          </cell>
          <cell r="N216">
            <v>-56098.700000000186</v>
          </cell>
          <cell r="O216">
            <v>3451303.25</v>
          </cell>
          <cell r="P216">
            <v>598890.84999999963</v>
          </cell>
          <cell r="Q216">
            <v>0</v>
          </cell>
          <cell r="R216">
            <v>17.352600064917496</v>
          </cell>
        </row>
        <row r="217">
          <cell r="A217">
            <v>3212</v>
          </cell>
          <cell r="B217">
            <v>4734</v>
          </cell>
          <cell r="C217" t="str">
            <v>Wethersfield CE P</v>
          </cell>
          <cell r="D217" t="str">
            <v>GJR</v>
          </cell>
          <cell r="E217" t="str">
            <v>Mid</v>
          </cell>
          <cell r="F217" t="str">
            <v>Y</v>
          </cell>
          <cell r="G217" t="str">
            <v/>
          </cell>
          <cell r="H217">
            <v>65</v>
          </cell>
          <cell r="I217">
            <v>0.87119999999999997</v>
          </cell>
          <cell r="J217" t="str">
            <v/>
          </cell>
          <cell r="K217">
            <v>15322.15</v>
          </cell>
          <cell r="L217">
            <v>-26546.979999999974</v>
          </cell>
          <cell r="M217">
            <v>17358.489999999998</v>
          </cell>
          <cell r="N217">
            <v>-24510.639999999978</v>
          </cell>
          <cell r="O217">
            <v>463622.79000000004</v>
          </cell>
          <cell r="P217">
            <v>18967.559999999914</v>
          </cell>
          <cell r="Q217">
            <v>0.4</v>
          </cell>
          <cell r="R217">
            <v>4.0911621277288619</v>
          </cell>
        </row>
        <row r="218">
          <cell r="A218">
            <v>2767</v>
          </cell>
          <cell r="B218">
            <v>1384</v>
          </cell>
          <cell r="C218" t="str">
            <v>White Court C P Braintree</v>
          </cell>
          <cell r="D218" t="str">
            <v>NS</v>
          </cell>
          <cell r="E218" t="str">
            <v>Mid</v>
          </cell>
          <cell r="F218" t="str">
            <v>Y</v>
          </cell>
          <cell r="G218" t="str">
            <v/>
          </cell>
          <cell r="H218">
            <v>590</v>
          </cell>
          <cell r="I218">
            <v>0.8236</v>
          </cell>
          <cell r="J218" t="str">
            <v xml:space="preserve">3 year deficit </v>
          </cell>
          <cell r="K218">
            <v>157515.09000000003</v>
          </cell>
          <cell r="L218">
            <v>-108353.95999999979</v>
          </cell>
          <cell r="M218">
            <v>182064.4</v>
          </cell>
          <cell r="N218">
            <v>-83804.64999999982</v>
          </cell>
          <cell r="O218">
            <v>3197861.87</v>
          </cell>
          <cell r="P218">
            <v>407290.52999999886</v>
          </cell>
          <cell r="Q218">
            <v>0.12000000000080036</v>
          </cell>
          <cell r="R218">
            <v>12.736339046439141</v>
          </cell>
        </row>
        <row r="219">
          <cell r="A219">
            <v>3213</v>
          </cell>
          <cell r="B219">
            <v>4744</v>
          </cell>
          <cell r="C219" t="str">
            <v>White Notley CE P</v>
          </cell>
          <cell r="D219" t="str">
            <v>NS</v>
          </cell>
          <cell r="E219" t="str">
            <v>Mid</v>
          </cell>
          <cell r="F219" t="str">
            <v>Y</v>
          </cell>
          <cell r="G219" t="str">
            <v/>
          </cell>
          <cell r="H219">
            <v>107</v>
          </cell>
          <cell r="I219">
            <v>0.84399999999999997</v>
          </cell>
          <cell r="J219">
            <v>43948</v>
          </cell>
          <cell r="K219">
            <v>-12430</v>
          </cell>
          <cell r="L219">
            <v>-96176.75</v>
          </cell>
          <cell r="M219">
            <v>40062.990000000005</v>
          </cell>
          <cell r="N219">
            <v>-43683.759999999995</v>
          </cell>
          <cell r="O219">
            <v>679717.12999999989</v>
          </cell>
          <cell r="P219">
            <v>72889.699999999837</v>
          </cell>
          <cell r="Q219">
            <v>10679</v>
          </cell>
          <cell r="R219">
            <v>10.723534362007303</v>
          </cell>
        </row>
        <row r="220">
          <cell r="A220">
            <v>2271</v>
          </cell>
          <cell r="B220">
            <v>4754</v>
          </cell>
          <cell r="C220" t="str">
            <v>Wickford C P</v>
          </cell>
          <cell r="D220" t="str">
            <v>NS</v>
          </cell>
          <cell r="E220" t="str">
            <v>South</v>
          </cell>
          <cell r="F220" t="str">
            <v>Y</v>
          </cell>
          <cell r="G220" t="str">
            <v/>
          </cell>
          <cell r="H220">
            <v>548</v>
          </cell>
          <cell r="I220">
            <v>0.84409999999999996</v>
          </cell>
          <cell r="J220">
            <v>43972</v>
          </cell>
          <cell r="K220">
            <v>555652.47</v>
          </cell>
          <cell r="L220">
            <v>-152135.72999999975</v>
          </cell>
          <cell r="M220">
            <v>583555.54</v>
          </cell>
          <cell r="N220">
            <v>-124232.65999999968</v>
          </cell>
          <cell r="O220">
            <v>3388345.46</v>
          </cell>
          <cell r="P220">
            <v>862761.18000000156</v>
          </cell>
          <cell r="Q220">
            <v>13290</v>
          </cell>
          <cell r="R220">
            <v>25.4626097068627</v>
          </cell>
        </row>
        <row r="221">
          <cell r="A221">
            <v>2998</v>
          </cell>
          <cell r="B221">
            <v>1582</v>
          </cell>
          <cell r="C221" t="str">
            <v>William Read CP Canvey Island</v>
          </cell>
          <cell r="D221" t="str">
            <v>NS</v>
          </cell>
          <cell r="E221" t="str">
            <v>South</v>
          </cell>
          <cell r="F221" t="str">
            <v>Y</v>
          </cell>
          <cell r="G221" t="str">
            <v/>
          </cell>
          <cell r="H221">
            <v>358</v>
          </cell>
          <cell r="I221">
            <v>0.78220000000000001</v>
          </cell>
          <cell r="J221" t="str">
            <v/>
          </cell>
          <cell r="K221">
            <v>158846.51</v>
          </cell>
          <cell r="L221">
            <v>-20686.110000000335</v>
          </cell>
          <cell r="M221">
            <v>240928.57</v>
          </cell>
          <cell r="N221">
            <v>61395.949999999662</v>
          </cell>
          <cell r="O221">
            <v>2079280.2400000002</v>
          </cell>
          <cell r="P221">
            <v>287660.22999999952</v>
          </cell>
          <cell r="Q221">
            <v>0</v>
          </cell>
          <cell r="R221">
            <v>13.834606055795515</v>
          </cell>
        </row>
        <row r="222">
          <cell r="A222">
            <v>2918</v>
          </cell>
          <cell r="B222">
            <v>2988</v>
          </cell>
          <cell r="C222" t="str">
            <v>Willowbrook C P, Hutton</v>
          </cell>
          <cell r="D222" t="str">
            <v>NS</v>
          </cell>
          <cell r="E222" t="str">
            <v>North East</v>
          </cell>
          <cell r="F222" t="str">
            <v>Y</v>
          </cell>
          <cell r="G222" t="str">
            <v/>
          </cell>
          <cell r="H222">
            <v>209</v>
          </cell>
          <cell r="I222">
            <v>0.87190000000000001</v>
          </cell>
          <cell r="J222" t="str">
            <v/>
          </cell>
          <cell r="K222">
            <v>179810.15</v>
          </cell>
          <cell r="L222">
            <v>-48733.070000000444</v>
          </cell>
          <cell r="M222">
            <v>162030.79</v>
          </cell>
          <cell r="N222">
            <v>-66512.43000000043</v>
          </cell>
          <cell r="O222">
            <v>1313125.22</v>
          </cell>
          <cell r="P222">
            <v>269029.49000000022</v>
          </cell>
          <cell r="Q222">
            <v>0</v>
          </cell>
          <cell r="R222">
            <v>20.487725458505796</v>
          </cell>
        </row>
        <row r="223">
          <cell r="A223">
            <v>2770</v>
          </cell>
          <cell r="B223">
            <v>4810</v>
          </cell>
          <cell r="C223" t="str">
            <v>Wimbish C P</v>
          </cell>
          <cell r="D223" t="str">
            <v>NS</v>
          </cell>
          <cell r="E223" t="str">
            <v>West</v>
          </cell>
          <cell r="F223" t="str">
            <v>Y</v>
          </cell>
          <cell r="G223" t="str">
            <v/>
          </cell>
          <cell r="H223">
            <v>95</v>
          </cell>
          <cell r="I223">
            <v>0.80720000000000003</v>
          </cell>
          <cell r="J223"/>
          <cell r="K223">
            <v>44816.14</v>
          </cell>
          <cell r="L223">
            <v>-2646.9199999998236</v>
          </cell>
          <cell r="M223">
            <v>40170</v>
          </cell>
          <cell r="N223">
            <v>-7293.059999999823</v>
          </cell>
          <cell r="O223">
            <v>609008.43999999994</v>
          </cell>
          <cell r="P223">
            <v>36577.820000000065</v>
          </cell>
          <cell r="Q223">
            <v>8873.75</v>
          </cell>
          <cell r="R223">
            <v>6.0061269430026405</v>
          </cell>
        </row>
        <row r="224">
          <cell r="A224">
            <v>2051</v>
          </cell>
          <cell r="B224">
            <v>4864</v>
          </cell>
          <cell r="C224" t="str">
            <v>Wix C P</v>
          </cell>
          <cell r="D224" t="str">
            <v>NS</v>
          </cell>
          <cell r="E224" t="str">
            <v>North East</v>
          </cell>
          <cell r="F224" t="str">
            <v>Y</v>
          </cell>
          <cell r="G224" t="str">
            <v/>
          </cell>
          <cell r="H224">
            <v>112</v>
          </cell>
          <cell r="I224">
            <v>0.78879999999999995</v>
          </cell>
          <cell r="J224"/>
          <cell r="K224">
            <v>17179</v>
          </cell>
          <cell r="L224">
            <v>-17640.600000000093</v>
          </cell>
          <cell r="M224">
            <v>18330.810000000005</v>
          </cell>
          <cell r="N224">
            <v>-16488.790000000088</v>
          </cell>
          <cell r="O224">
            <v>912810.97999999986</v>
          </cell>
          <cell r="P224">
            <v>13302.739999999874</v>
          </cell>
          <cell r="Q224">
            <v>1635.2300000000014</v>
          </cell>
          <cell r="R224">
            <v>1.4573378598053099</v>
          </cell>
        </row>
        <row r="225">
          <cell r="A225">
            <v>1001</v>
          </cell>
          <cell r="B225">
            <v>1642</v>
          </cell>
          <cell r="C225" t="str">
            <v>Woodcroft Nursery School</v>
          </cell>
          <cell r="D225" t="str">
            <v>NS</v>
          </cell>
          <cell r="E225" t="str">
            <v>Mid</v>
          </cell>
          <cell r="F225" t="str">
            <v>Y</v>
          </cell>
          <cell r="G225" t="str">
            <v/>
          </cell>
          <cell r="H225"/>
          <cell r="I225">
            <v>1.0713999999999999</v>
          </cell>
          <cell r="J225" t="str">
            <v/>
          </cell>
          <cell r="K225">
            <v>57545.35</v>
          </cell>
          <cell r="L225">
            <v>-12017.430000000262</v>
          </cell>
          <cell r="M225">
            <v>60793.43</v>
          </cell>
          <cell r="N225">
            <v>-8769.3500000002605</v>
          </cell>
          <cell r="O225">
            <v>671176.95</v>
          </cell>
          <cell r="P225">
            <v>166220.53999999992</v>
          </cell>
          <cell r="Q225">
            <v>0</v>
          </cell>
          <cell r="R225">
            <v>24.765531653016382</v>
          </cell>
        </row>
        <row r="226">
          <cell r="A226">
            <v>3235</v>
          </cell>
          <cell r="B226">
            <v>4880</v>
          </cell>
          <cell r="C226" t="str">
            <v>Woodham Walter CE P</v>
          </cell>
          <cell r="D226" t="str">
            <v>NS</v>
          </cell>
          <cell r="E226" t="str">
            <v>Mid</v>
          </cell>
          <cell r="F226" t="str">
            <v>Y</v>
          </cell>
          <cell r="G226" t="str">
            <v/>
          </cell>
          <cell r="H226">
            <v>108</v>
          </cell>
          <cell r="I226">
            <v>0.80389999999999995</v>
          </cell>
          <cell r="J226" t="str">
            <v/>
          </cell>
          <cell r="K226">
            <v>90536.84</v>
          </cell>
          <cell r="L226">
            <v>-31460.55999999991</v>
          </cell>
          <cell r="M226">
            <v>81674.760000000009</v>
          </cell>
          <cell r="N226">
            <v>-40322.639999999898</v>
          </cell>
          <cell r="O226">
            <v>781006.1100000001</v>
          </cell>
          <cell r="P226">
            <v>115331.20000000007</v>
          </cell>
          <cell r="Q226">
            <v>5917.09</v>
          </cell>
          <cell r="R226">
            <v>14.767003551355065</v>
          </cell>
        </row>
        <row r="227">
          <cell r="A227">
            <v>2619</v>
          </cell>
          <cell r="B227">
            <v>4898</v>
          </cell>
          <cell r="C227" t="str">
            <v>Writtle C I</v>
          </cell>
          <cell r="D227" t="str">
            <v>NS</v>
          </cell>
          <cell r="E227" t="str">
            <v>Mid</v>
          </cell>
          <cell r="F227" t="str">
            <v>Y</v>
          </cell>
          <cell r="G227" t="str">
            <v/>
          </cell>
          <cell r="H227">
            <v>178</v>
          </cell>
          <cell r="I227">
            <v>0.90290000000000004</v>
          </cell>
          <cell r="J227" t="str">
            <v/>
          </cell>
          <cell r="K227">
            <v>41530.839999999997</v>
          </cell>
          <cell r="L227">
            <v>-97849.860000000073</v>
          </cell>
          <cell r="M227">
            <v>49058.81</v>
          </cell>
          <cell r="N227">
            <v>-90321.890000000072</v>
          </cell>
          <cell r="O227">
            <v>1065376.96</v>
          </cell>
          <cell r="P227">
            <v>121822.0399999998</v>
          </cell>
          <cell r="Q227">
            <v>0</v>
          </cell>
          <cell r="R227">
            <v>11.434641875491639</v>
          </cell>
        </row>
        <row r="228">
          <cell r="A228">
            <v>2950</v>
          </cell>
          <cell r="B228">
            <v>4896</v>
          </cell>
          <cell r="C228" t="str">
            <v>Writtle C J</v>
          </cell>
          <cell r="D228" t="str">
            <v>NS</v>
          </cell>
          <cell r="E228" t="str">
            <v>Mid</v>
          </cell>
          <cell r="F228" t="str">
            <v>Y</v>
          </cell>
          <cell r="G228" t="str">
            <v/>
          </cell>
          <cell r="H228">
            <v>240</v>
          </cell>
          <cell r="I228">
            <v>0.82969999999999999</v>
          </cell>
          <cell r="J228" t="str">
            <v/>
          </cell>
          <cell r="K228">
            <v>177462.00000000003</v>
          </cell>
          <cell r="L228">
            <v>-44894.199999999691</v>
          </cell>
          <cell r="M228">
            <v>150186</v>
          </cell>
          <cell r="N228">
            <v>-72170.199999999721</v>
          </cell>
          <cell r="O228">
            <v>1344251.9599999997</v>
          </cell>
          <cell r="P228">
            <v>262234.23999999953</v>
          </cell>
          <cell r="Q228">
            <v>0</v>
          </cell>
          <cell r="R228">
            <v>19.507819054993199</v>
          </cell>
        </row>
        <row r="229">
          <cell r="A229">
            <v>2072</v>
          </cell>
          <cell r="B229"/>
          <cell r="C229" t="str">
            <v>Brightlingsea C J</v>
          </cell>
          <cell r="D229"/>
          <cell r="E229" t="str">
            <v>North East</v>
          </cell>
          <cell r="F229"/>
          <cell r="G229" t="str">
            <v>CL</v>
          </cell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</row>
        <row r="230">
          <cell r="A230">
            <v>2621</v>
          </cell>
          <cell r="B230"/>
          <cell r="C230" t="str">
            <v>Ghyllgrove C I Basildon</v>
          </cell>
          <cell r="D230"/>
          <cell r="E230" t="str">
            <v>South</v>
          </cell>
          <cell r="F230"/>
          <cell r="G230" t="str">
            <v>CL</v>
          </cell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</row>
        <row r="231">
          <cell r="A231">
            <v>2002</v>
          </cell>
          <cell r="B231"/>
          <cell r="C231" t="str">
            <v>St Georges C I &amp; N Colchester</v>
          </cell>
          <cell r="D231"/>
          <cell r="E231" t="str">
            <v>North East</v>
          </cell>
          <cell r="F231"/>
          <cell r="G231" t="str">
            <v>CL</v>
          </cell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</row>
        <row r="232">
          <cell r="A232">
            <v>2281</v>
          </cell>
          <cell r="B232"/>
          <cell r="C232" t="str">
            <v>Wickford C I</v>
          </cell>
          <cell r="D232"/>
          <cell r="E232" t="str">
            <v>South</v>
          </cell>
          <cell r="F232"/>
          <cell r="G232" t="str">
            <v>CL</v>
          </cell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</row>
        <row r="233">
          <cell r="A233">
            <v>2116</v>
          </cell>
          <cell r="B233"/>
          <cell r="C233" t="str">
            <v>Abbotsweld</v>
          </cell>
          <cell r="D233"/>
          <cell r="E233" t="str">
            <v>West</v>
          </cell>
          <cell r="F233"/>
          <cell r="G233" t="str">
            <v>Y</v>
          </cell>
          <cell r="H233">
            <v>288</v>
          </cell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</row>
        <row r="234">
          <cell r="A234">
            <v>2679</v>
          </cell>
          <cell r="B234"/>
          <cell r="C234" t="str">
            <v>Acorn academy - was Powers Hall C I Witham</v>
          </cell>
          <cell r="D234"/>
          <cell r="E234" t="str">
            <v>Mid</v>
          </cell>
          <cell r="F234"/>
          <cell r="G234" t="str">
            <v>Y</v>
          </cell>
          <cell r="H234">
            <v>219</v>
          </cell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</row>
        <row r="235">
          <cell r="A235">
            <v>2483</v>
          </cell>
          <cell r="B235"/>
          <cell r="C235" t="str">
            <v>Alderton C I The Loughton</v>
          </cell>
          <cell r="D235"/>
          <cell r="E235" t="str">
            <v>West</v>
          </cell>
          <cell r="F235"/>
          <cell r="G235" t="str">
            <v>Y</v>
          </cell>
          <cell r="H235">
            <v>168</v>
          </cell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</row>
        <row r="236">
          <cell r="A236">
            <v>2175</v>
          </cell>
          <cell r="B236"/>
          <cell r="C236" t="str">
            <v>Alderton C J The Loughton</v>
          </cell>
          <cell r="D236"/>
          <cell r="E236" t="str">
            <v>West</v>
          </cell>
          <cell r="F236"/>
          <cell r="G236" t="str">
            <v>Y</v>
          </cell>
          <cell r="H236">
            <v>292.58333333333331</v>
          </cell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</row>
        <row r="237">
          <cell r="A237">
            <v>2184</v>
          </cell>
          <cell r="B237"/>
          <cell r="C237" t="str">
            <v>Alton Park C J Clacton</v>
          </cell>
          <cell r="D237"/>
          <cell r="E237" t="str">
            <v>North East</v>
          </cell>
          <cell r="F237"/>
          <cell r="G237" t="str">
            <v>Y</v>
          </cell>
          <cell r="H237">
            <v>447</v>
          </cell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</row>
        <row r="238">
          <cell r="A238">
            <v>5235</v>
          </cell>
          <cell r="B238"/>
          <cell r="C238" t="str">
            <v>Ashingdon School</v>
          </cell>
          <cell r="D238"/>
          <cell r="E238" t="str">
            <v>South</v>
          </cell>
          <cell r="F238"/>
          <cell r="G238" t="str">
            <v>Y</v>
          </cell>
          <cell r="H238">
            <v>210</v>
          </cell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</row>
        <row r="239">
          <cell r="A239">
            <v>3255</v>
          </cell>
          <cell r="B239"/>
          <cell r="C239" t="str">
            <v>Bardfield Primary School</v>
          </cell>
          <cell r="D239"/>
          <cell r="E239" t="str">
            <v>South</v>
          </cell>
          <cell r="F239"/>
          <cell r="G239" t="str">
            <v>Y</v>
          </cell>
          <cell r="H239">
            <v>416</v>
          </cell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</row>
        <row r="240">
          <cell r="A240">
            <v>2156</v>
          </cell>
          <cell r="B240"/>
          <cell r="C240" t="str">
            <v>Barling Magna C P</v>
          </cell>
          <cell r="D240"/>
          <cell r="E240" t="str">
            <v>South</v>
          </cell>
          <cell r="F240"/>
          <cell r="G240" t="str">
            <v>Y</v>
          </cell>
          <cell r="H240">
            <v>145</v>
          </cell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</row>
        <row r="241">
          <cell r="A241">
            <v>2928</v>
          </cell>
          <cell r="B241"/>
          <cell r="C241" t="str">
            <v>Barnes Farm C I Chelmsford</v>
          </cell>
          <cell r="D241"/>
          <cell r="E241" t="str">
            <v>Mid</v>
          </cell>
          <cell r="F241"/>
          <cell r="G241" t="str">
            <v>Y</v>
          </cell>
          <cell r="H241">
            <v>240</v>
          </cell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</row>
        <row r="242">
          <cell r="A242">
            <v>2839</v>
          </cell>
          <cell r="B242"/>
          <cell r="C242" t="str">
            <v>Barnes Farm C J Chelmsford</v>
          </cell>
          <cell r="D242"/>
          <cell r="E242" t="str">
            <v>Mid</v>
          </cell>
          <cell r="F242"/>
          <cell r="G242" t="str">
            <v>Y</v>
          </cell>
          <cell r="H242">
            <v>355</v>
          </cell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</row>
        <row r="243">
          <cell r="A243">
            <v>2134</v>
          </cell>
          <cell r="B243"/>
          <cell r="C243" t="str">
            <v>Beckers Green C P Braintree</v>
          </cell>
          <cell r="D243"/>
          <cell r="E243" t="str">
            <v>Mid</v>
          </cell>
          <cell r="F243"/>
          <cell r="G243" t="str">
            <v>Y</v>
          </cell>
          <cell r="H243">
            <v>319</v>
          </cell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</row>
        <row r="244">
          <cell r="A244">
            <v>3304</v>
          </cell>
          <cell r="B244"/>
          <cell r="C244" t="str">
            <v>Belchamp St Paul CE P</v>
          </cell>
          <cell r="D244"/>
          <cell r="E244" t="str">
            <v>Mid</v>
          </cell>
          <cell r="F244"/>
          <cell r="G244" t="str">
            <v>Y</v>
          </cell>
          <cell r="H244">
            <v>71</v>
          </cell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</row>
        <row r="245">
          <cell r="A245">
            <v>2250</v>
          </cell>
          <cell r="B245"/>
          <cell r="C245" t="str">
            <v>Bocking Church Street C P</v>
          </cell>
          <cell r="D245"/>
          <cell r="E245" t="str">
            <v>Mid</v>
          </cell>
          <cell r="F245"/>
          <cell r="G245" t="str">
            <v>Y</v>
          </cell>
          <cell r="H245">
            <v>209</v>
          </cell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</row>
        <row r="246">
          <cell r="A246">
            <v>2100</v>
          </cell>
          <cell r="B246"/>
          <cell r="C246" t="str">
            <v>Braiswick, Colchester</v>
          </cell>
          <cell r="D246"/>
          <cell r="E246" t="str">
            <v>North East</v>
          </cell>
          <cell r="F246"/>
          <cell r="G246" t="str">
            <v>Y</v>
          </cell>
          <cell r="H246">
            <v>387.33333333333331</v>
          </cell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</row>
        <row r="247">
          <cell r="A247">
            <v>2024</v>
          </cell>
          <cell r="B247"/>
          <cell r="C247" t="str">
            <v>Briscoe C Primary Pitsea</v>
          </cell>
          <cell r="D247"/>
          <cell r="E247" t="str">
            <v>South</v>
          </cell>
          <cell r="F247"/>
          <cell r="G247" t="str">
            <v>Y</v>
          </cell>
          <cell r="H247">
            <v>301</v>
          </cell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</row>
        <row r="248">
          <cell r="A248">
            <v>2033</v>
          </cell>
          <cell r="B248"/>
          <cell r="C248" t="str">
            <v>Broadfields C P Harlow</v>
          </cell>
          <cell r="D248"/>
          <cell r="E248" t="str">
            <v>West</v>
          </cell>
          <cell r="F248"/>
          <cell r="G248" t="str">
            <v>Y</v>
          </cell>
          <cell r="H248">
            <v>397</v>
          </cell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</row>
        <row r="249">
          <cell r="A249">
            <v>2973</v>
          </cell>
          <cell r="B249"/>
          <cell r="C249" t="str">
            <v>Buckhurst Hill C P</v>
          </cell>
          <cell r="D249"/>
          <cell r="E249" t="str">
            <v>West</v>
          </cell>
          <cell r="F249"/>
          <cell r="G249" t="str">
            <v>Y</v>
          </cell>
          <cell r="H249">
            <v>399</v>
          </cell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</row>
        <row r="250">
          <cell r="A250">
            <v>2085</v>
          </cell>
          <cell r="B250"/>
          <cell r="C250" t="str">
            <v>Burrsville C I Clacton</v>
          </cell>
          <cell r="D250"/>
          <cell r="E250" t="str">
            <v>North East</v>
          </cell>
          <cell r="F250"/>
          <cell r="G250" t="str">
            <v>Y</v>
          </cell>
          <cell r="H250">
            <v>180</v>
          </cell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</row>
        <row r="251">
          <cell r="A251">
            <v>5238</v>
          </cell>
          <cell r="B251"/>
          <cell r="C251" t="str">
            <v>Buttsbury Junior School</v>
          </cell>
          <cell r="D251"/>
          <cell r="E251" t="str">
            <v>South</v>
          </cell>
          <cell r="F251"/>
          <cell r="G251" t="str">
            <v>Y</v>
          </cell>
          <cell r="H251">
            <v>507</v>
          </cell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</row>
        <row r="252">
          <cell r="A252">
            <v>2128</v>
          </cell>
          <cell r="B252"/>
          <cell r="C252" t="str">
            <v>Camulos Academy, Colchester</v>
          </cell>
          <cell r="D252"/>
          <cell r="E252" t="str">
            <v>North East</v>
          </cell>
          <cell r="F252"/>
          <cell r="G252" t="str">
            <v>Y</v>
          </cell>
          <cell r="H252">
            <v>387.58333333333331</v>
          </cell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</row>
        <row r="253">
          <cell r="A253">
            <v>2025</v>
          </cell>
          <cell r="B253"/>
          <cell r="C253" t="str">
            <v>Cann Hall C P Clacton</v>
          </cell>
          <cell r="D253"/>
          <cell r="E253" t="str">
            <v>North East</v>
          </cell>
          <cell r="F253"/>
          <cell r="G253" t="str">
            <v>Y</v>
          </cell>
          <cell r="H253">
            <v>447</v>
          </cell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</row>
        <row r="254">
          <cell r="A254">
            <v>2132</v>
          </cell>
          <cell r="B254"/>
          <cell r="C254" t="str">
            <v>Cherry Tree C P Colchester</v>
          </cell>
          <cell r="D254"/>
          <cell r="E254" t="str">
            <v>North East</v>
          </cell>
          <cell r="F254"/>
          <cell r="G254" t="str">
            <v>Y</v>
          </cell>
          <cell r="H254">
            <v>170</v>
          </cell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</row>
        <row r="255">
          <cell r="A255">
            <v>3253</v>
          </cell>
          <cell r="B255"/>
          <cell r="C255" t="str">
            <v>Cherry Tree Primary, Basildon</v>
          </cell>
          <cell r="D255"/>
          <cell r="E255" t="str">
            <v>South</v>
          </cell>
          <cell r="F255"/>
          <cell r="G255" t="str">
            <v>Y</v>
          </cell>
          <cell r="H255">
            <v>411</v>
          </cell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</row>
        <row r="256">
          <cell r="A256">
            <v>2125</v>
          </cell>
          <cell r="B256"/>
          <cell r="C256" t="str">
            <v>Chigwell C P</v>
          </cell>
          <cell r="D256"/>
          <cell r="E256" t="str">
            <v>West</v>
          </cell>
          <cell r="F256"/>
          <cell r="G256" t="str">
            <v>Y</v>
          </cell>
          <cell r="H256">
            <v>243</v>
          </cell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</row>
        <row r="257">
          <cell r="A257">
            <v>2323</v>
          </cell>
          <cell r="B257"/>
          <cell r="C257" t="str">
            <v>Chigwell Row C First</v>
          </cell>
          <cell r="D257"/>
          <cell r="E257" t="str">
            <v>West</v>
          </cell>
          <cell r="F257"/>
          <cell r="G257" t="str">
            <v>Y</v>
          </cell>
          <cell r="H257">
            <v>56</v>
          </cell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</row>
        <row r="258">
          <cell r="A258">
            <v>2685</v>
          </cell>
          <cell r="B258"/>
          <cell r="C258" t="str">
            <v>Chipping Ongar C P</v>
          </cell>
          <cell r="D258"/>
          <cell r="E258" t="str">
            <v>West</v>
          </cell>
          <cell r="F258"/>
          <cell r="G258" t="str">
            <v>Y</v>
          </cell>
          <cell r="H258">
            <v>214</v>
          </cell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</row>
        <row r="259">
          <cell r="A259">
            <v>3305</v>
          </cell>
          <cell r="B259"/>
          <cell r="C259" t="str">
            <v>Colne Engaine CE P</v>
          </cell>
          <cell r="D259"/>
          <cell r="E259" t="str">
            <v>Mid</v>
          </cell>
          <cell r="F259"/>
          <cell r="G259" t="str">
            <v>Y</v>
          </cell>
          <cell r="H259">
            <v>112</v>
          </cell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</row>
        <row r="260">
          <cell r="A260">
            <v>2094</v>
          </cell>
          <cell r="B260"/>
          <cell r="C260" t="str">
            <v>Cooks Spinney P Harlow</v>
          </cell>
          <cell r="D260"/>
          <cell r="E260" t="str">
            <v>West</v>
          </cell>
          <cell r="F260"/>
          <cell r="G260" t="str">
            <v>Y</v>
          </cell>
          <cell r="H260">
            <v>402</v>
          </cell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</row>
        <row r="261">
          <cell r="A261">
            <v>2022</v>
          </cell>
          <cell r="B261"/>
          <cell r="C261" t="str">
            <v>Coppins Green Primary School</v>
          </cell>
          <cell r="D261"/>
          <cell r="E261" t="str">
            <v>North East</v>
          </cell>
          <cell r="F261"/>
          <cell r="G261" t="str">
            <v>Y</v>
          </cell>
          <cell r="H261">
            <v>647</v>
          </cell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</row>
        <row r="262">
          <cell r="A262">
            <v>2251</v>
          </cell>
          <cell r="B262"/>
          <cell r="C262" t="str">
            <v>Crays Hill C P</v>
          </cell>
          <cell r="D262"/>
          <cell r="E262" t="str">
            <v>South</v>
          </cell>
          <cell r="F262"/>
          <cell r="G262" t="str">
            <v>Y</v>
          </cell>
          <cell r="H262">
            <v>83</v>
          </cell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</row>
        <row r="263">
          <cell r="A263">
            <v>2370</v>
          </cell>
          <cell r="B263"/>
          <cell r="C263" t="str">
            <v>Cressing C P</v>
          </cell>
          <cell r="D263"/>
          <cell r="E263" t="str">
            <v>Mid</v>
          </cell>
          <cell r="F263"/>
          <cell r="G263" t="str">
            <v>Y</v>
          </cell>
          <cell r="H263">
            <v>186.83333333333334</v>
          </cell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</row>
        <row r="264">
          <cell r="A264">
            <v>2187</v>
          </cell>
          <cell r="B264"/>
          <cell r="C264" t="str">
            <v>De Vere C P Castle Hedingham</v>
          </cell>
          <cell r="D264"/>
          <cell r="E264" t="str">
            <v>Mid</v>
          </cell>
          <cell r="F264"/>
          <cell r="G264" t="str">
            <v>Y</v>
          </cell>
          <cell r="H264">
            <v>191.83333333333334</v>
          </cell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</row>
        <row r="265">
          <cell r="A265">
            <v>2155</v>
          </cell>
          <cell r="B265"/>
          <cell r="C265" t="str">
            <v>Debden CE P</v>
          </cell>
          <cell r="D265"/>
          <cell r="E265" t="str">
            <v>West</v>
          </cell>
          <cell r="F265"/>
          <cell r="G265" t="str">
            <v>Y</v>
          </cell>
          <cell r="H265">
            <v>98</v>
          </cell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</row>
        <row r="266">
          <cell r="A266">
            <v>3237</v>
          </cell>
          <cell r="B266"/>
          <cell r="C266" t="str">
            <v>Doddinghurst CE (Cont) J</v>
          </cell>
          <cell r="D266"/>
          <cell r="E266" t="str">
            <v>South</v>
          </cell>
          <cell r="F266"/>
          <cell r="G266" t="str">
            <v>Y</v>
          </cell>
          <cell r="H266">
            <v>209</v>
          </cell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</row>
        <row r="267">
          <cell r="A267">
            <v>2833</v>
          </cell>
          <cell r="B267"/>
          <cell r="C267" t="str">
            <v>Downs C P &amp; N The Harlow</v>
          </cell>
          <cell r="D267"/>
          <cell r="E267" t="str">
            <v>West</v>
          </cell>
          <cell r="F267"/>
          <cell r="G267" t="str">
            <v>Y</v>
          </cell>
          <cell r="H267">
            <v>371</v>
          </cell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</row>
        <row r="268">
          <cell r="A268">
            <v>2757</v>
          </cell>
          <cell r="B268"/>
          <cell r="C268" t="str">
            <v>Elm Hall C P Witham</v>
          </cell>
          <cell r="D268"/>
          <cell r="E268" t="str">
            <v>Mid</v>
          </cell>
          <cell r="F268"/>
          <cell r="G268" t="str">
            <v>Y</v>
          </cell>
          <cell r="H268">
            <v>210</v>
          </cell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</row>
        <row r="269">
          <cell r="A269">
            <v>3125</v>
          </cell>
          <cell r="B269"/>
          <cell r="C269" t="str">
            <v>Epping Upland CE P</v>
          </cell>
          <cell r="D269"/>
          <cell r="E269" t="str">
            <v>West</v>
          </cell>
          <cell r="F269"/>
          <cell r="G269" t="str">
            <v>Y</v>
          </cell>
          <cell r="H269">
            <v>195</v>
          </cell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</row>
        <row r="270">
          <cell r="A270">
            <v>2581</v>
          </cell>
          <cell r="B270"/>
          <cell r="C270" t="str">
            <v>Fairhouse C P Basildon</v>
          </cell>
          <cell r="D270"/>
          <cell r="E270" t="str">
            <v>South</v>
          </cell>
          <cell r="F270"/>
          <cell r="G270" t="str">
            <v>Y</v>
          </cell>
          <cell r="H270">
            <v>413</v>
          </cell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</row>
        <row r="271">
          <cell r="A271">
            <v>3128</v>
          </cell>
          <cell r="B271"/>
          <cell r="C271" t="str">
            <v>Fawbert &amp; Barnards Undl P Harlow</v>
          </cell>
          <cell r="D271"/>
          <cell r="E271" t="str">
            <v>West</v>
          </cell>
          <cell r="F271"/>
          <cell r="G271" t="str">
            <v>Y</v>
          </cell>
          <cell r="H271">
            <v>212</v>
          </cell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</row>
        <row r="272">
          <cell r="A272">
            <v>2174</v>
          </cell>
          <cell r="B272"/>
          <cell r="C272" t="str">
            <v>Feering CE P</v>
          </cell>
          <cell r="D272"/>
          <cell r="E272" t="str">
            <v>Mid</v>
          </cell>
          <cell r="F272"/>
          <cell r="G272" t="str">
            <v>Y</v>
          </cell>
          <cell r="H272">
            <v>148</v>
          </cell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</row>
        <row r="273">
          <cell r="A273">
            <v>2178</v>
          </cell>
          <cell r="B273"/>
          <cell r="C273" t="str">
            <v>Felmore Primary</v>
          </cell>
          <cell r="D273"/>
          <cell r="E273" t="str">
            <v>South</v>
          </cell>
          <cell r="F273"/>
          <cell r="G273" t="str">
            <v>Y</v>
          </cell>
          <cell r="H273">
            <v>413</v>
          </cell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</row>
        <row r="274">
          <cell r="A274">
            <v>3208</v>
          </cell>
          <cell r="B274"/>
          <cell r="C274" t="str">
            <v>Finchingfield CE P</v>
          </cell>
          <cell r="D274"/>
          <cell r="E274" t="str">
            <v>Mid</v>
          </cell>
          <cell r="F274"/>
          <cell r="G274" t="str">
            <v>Y</v>
          </cell>
          <cell r="H274">
            <v>70</v>
          </cell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</row>
        <row r="275">
          <cell r="A275">
            <v>3832</v>
          </cell>
          <cell r="B275"/>
          <cell r="C275" t="str">
            <v>Flitch Green Primary</v>
          </cell>
          <cell r="D275"/>
          <cell r="E275" t="str">
            <v>West</v>
          </cell>
          <cell r="F275"/>
          <cell r="G275" t="str">
            <v>Y</v>
          </cell>
          <cell r="H275">
            <v>265.08333333333331</v>
          </cell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</row>
        <row r="276">
          <cell r="A276">
            <v>3218</v>
          </cell>
          <cell r="B276"/>
          <cell r="C276" t="str">
            <v>Ford End CE P</v>
          </cell>
          <cell r="D276"/>
          <cell r="E276" t="str">
            <v>Mid</v>
          </cell>
          <cell r="F276"/>
          <cell r="G276" t="str">
            <v>Y</v>
          </cell>
          <cell r="H276">
            <v>80</v>
          </cell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</row>
        <row r="277">
          <cell r="A277">
            <v>2139</v>
          </cell>
          <cell r="B277"/>
          <cell r="C277" t="str">
            <v>Frobisher CP Jaywick Clacton</v>
          </cell>
          <cell r="D277"/>
          <cell r="E277" t="str">
            <v>North East</v>
          </cell>
          <cell r="F277"/>
          <cell r="G277" t="str">
            <v>Y</v>
          </cell>
          <cell r="H277">
            <v>214</v>
          </cell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</row>
        <row r="278">
          <cell r="A278">
            <v>2167</v>
          </cell>
          <cell r="B278"/>
          <cell r="C278" t="str">
            <v>Glebe C P Rayleigh</v>
          </cell>
          <cell r="D278"/>
          <cell r="E278" t="str">
            <v>South</v>
          </cell>
          <cell r="F278"/>
          <cell r="G278" t="str">
            <v>Y</v>
          </cell>
          <cell r="H278">
            <v>380</v>
          </cell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</row>
        <row r="279">
          <cell r="A279">
            <v>2036</v>
          </cell>
          <cell r="B279"/>
          <cell r="C279" t="str">
            <v>Gosfield C P</v>
          </cell>
          <cell r="D279"/>
          <cell r="E279" t="str">
            <v>Mid</v>
          </cell>
          <cell r="F279"/>
          <cell r="G279" t="str">
            <v>Y</v>
          </cell>
          <cell r="H279">
            <v>142</v>
          </cell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</row>
        <row r="280">
          <cell r="A280">
            <v>2598</v>
          </cell>
          <cell r="B280"/>
          <cell r="C280" t="str">
            <v>Great Berry C P Langdon Hills Basildon</v>
          </cell>
          <cell r="D280"/>
          <cell r="E280" t="str">
            <v>South</v>
          </cell>
          <cell r="F280"/>
          <cell r="G280" t="str">
            <v>Y</v>
          </cell>
          <cell r="H280">
            <v>431</v>
          </cell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</row>
        <row r="281">
          <cell r="A281">
            <v>3710</v>
          </cell>
          <cell r="B281"/>
          <cell r="C281" t="str">
            <v>Great Chesterford CE P</v>
          </cell>
          <cell r="D281"/>
          <cell r="E281" t="str">
            <v>West</v>
          </cell>
          <cell r="F281"/>
          <cell r="G281" t="str">
            <v>Y</v>
          </cell>
          <cell r="H281">
            <v>206</v>
          </cell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</row>
        <row r="282">
          <cell r="A282">
            <v>2097</v>
          </cell>
          <cell r="B282"/>
          <cell r="C282" t="str">
            <v>Great Clacton CEVA Junior School</v>
          </cell>
          <cell r="D282"/>
          <cell r="E282" t="str">
            <v>North East</v>
          </cell>
          <cell r="F282"/>
          <cell r="G282" t="str">
            <v>Y</v>
          </cell>
          <cell r="H282">
            <v>317</v>
          </cell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</row>
        <row r="283">
          <cell r="A283">
            <v>2130</v>
          </cell>
          <cell r="B283"/>
          <cell r="C283" t="str">
            <v>Great Wakering &amp; Foulness C P</v>
          </cell>
          <cell r="D283"/>
          <cell r="E283" t="str">
            <v>South</v>
          </cell>
          <cell r="F283"/>
          <cell r="G283" t="str">
            <v>Y</v>
          </cell>
          <cell r="H283">
            <v>420</v>
          </cell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</row>
        <row r="284">
          <cell r="A284">
            <v>2481</v>
          </cell>
          <cell r="B284"/>
          <cell r="C284" t="str">
            <v>Greensted C I Basildon</v>
          </cell>
          <cell r="D284"/>
          <cell r="E284" t="str">
            <v>South</v>
          </cell>
          <cell r="F284"/>
          <cell r="G284" t="str">
            <v>Y</v>
          </cell>
          <cell r="H284">
            <v>180</v>
          </cell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</row>
        <row r="285">
          <cell r="A285">
            <v>2023</v>
          </cell>
          <cell r="B285"/>
          <cell r="C285" t="str">
            <v>Greensted C J Basildon</v>
          </cell>
          <cell r="D285"/>
          <cell r="E285" t="str">
            <v>South</v>
          </cell>
          <cell r="F285"/>
          <cell r="G285" t="str">
            <v>Y</v>
          </cell>
          <cell r="H285">
            <v>241</v>
          </cell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</row>
        <row r="286">
          <cell r="A286">
            <v>3833</v>
          </cell>
          <cell r="B286"/>
          <cell r="C286" t="str">
            <v>Grove Wood Primary (opened Sept '07)</v>
          </cell>
          <cell r="D286"/>
          <cell r="E286" t="str">
            <v>South</v>
          </cell>
          <cell r="F286"/>
          <cell r="G286" t="str">
            <v>Y</v>
          </cell>
          <cell r="H286">
            <v>629</v>
          </cell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</row>
        <row r="287">
          <cell r="A287">
            <v>5254</v>
          </cell>
          <cell r="B287"/>
          <cell r="C287" t="str">
            <v>Hadleigh Infant and Nursery School</v>
          </cell>
          <cell r="D287"/>
          <cell r="E287" t="str">
            <v>South</v>
          </cell>
          <cell r="F287"/>
          <cell r="G287" t="str">
            <v>Y</v>
          </cell>
          <cell r="H287">
            <v>267</v>
          </cell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</row>
        <row r="288">
          <cell r="A288">
            <v>2170</v>
          </cell>
          <cell r="B288"/>
          <cell r="C288" t="str">
            <v>Hadleigh Junior School</v>
          </cell>
          <cell r="D288"/>
          <cell r="E288" t="str">
            <v>South</v>
          </cell>
          <cell r="F288"/>
          <cell r="G288" t="str">
            <v>Y</v>
          </cell>
          <cell r="H288">
            <v>326</v>
          </cell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</row>
        <row r="289">
          <cell r="A289">
            <v>2012</v>
          </cell>
          <cell r="B289"/>
          <cell r="C289" t="str">
            <v>Hamford C P Frinton</v>
          </cell>
          <cell r="D289"/>
          <cell r="E289" t="str">
            <v>North East</v>
          </cell>
          <cell r="F289"/>
          <cell r="G289" t="str">
            <v>Y</v>
          </cell>
          <cell r="H289">
            <v>358.66666666666669</v>
          </cell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</row>
        <row r="290">
          <cell r="A290">
            <v>2983</v>
          </cell>
          <cell r="B290"/>
          <cell r="C290" t="str">
            <v>Harlowbury C P Harlow</v>
          </cell>
          <cell r="D290"/>
          <cell r="E290" t="str">
            <v>West</v>
          </cell>
          <cell r="F290"/>
          <cell r="G290" t="str">
            <v>Y</v>
          </cell>
          <cell r="H290">
            <v>186</v>
          </cell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</row>
        <row r="291">
          <cell r="A291">
            <v>2520</v>
          </cell>
          <cell r="B291"/>
          <cell r="C291" t="str">
            <v>Hatfield Heath C P</v>
          </cell>
          <cell r="D291"/>
          <cell r="E291" t="str">
            <v>West</v>
          </cell>
          <cell r="F291"/>
          <cell r="G291" t="str">
            <v>Y</v>
          </cell>
          <cell r="H291">
            <v>211</v>
          </cell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</row>
        <row r="292">
          <cell r="A292">
            <v>3250</v>
          </cell>
          <cell r="B292"/>
          <cell r="C292" t="str">
            <v>Henry Moore Primary</v>
          </cell>
          <cell r="D292"/>
          <cell r="E292" t="str">
            <v>West</v>
          </cell>
          <cell r="F292"/>
          <cell r="G292" t="str">
            <v>Y</v>
          </cell>
          <cell r="H292">
            <v>550</v>
          </cell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</row>
        <row r="293">
          <cell r="A293">
            <v>2655</v>
          </cell>
          <cell r="B293"/>
          <cell r="C293" t="str">
            <v>Hereward C P Loughton</v>
          </cell>
          <cell r="D293"/>
          <cell r="E293" t="str">
            <v>West</v>
          </cell>
          <cell r="F293"/>
          <cell r="G293" t="str">
            <v>Y</v>
          </cell>
          <cell r="H293">
            <v>414</v>
          </cell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</row>
        <row r="294">
          <cell r="A294">
            <v>2030</v>
          </cell>
          <cell r="B294"/>
          <cell r="C294" t="str">
            <v>Heybridge Primary School</v>
          </cell>
          <cell r="D294"/>
          <cell r="E294" t="str">
            <v>Mid</v>
          </cell>
          <cell r="F294"/>
          <cell r="G294" t="str">
            <v>Y</v>
          </cell>
          <cell r="H294">
            <v>314</v>
          </cell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</row>
        <row r="295">
          <cell r="A295">
            <v>3124</v>
          </cell>
          <cell r="B295"/>
          <cell r="C295" t="str">
            <v>High Beech CE (VC) P</v>
          </cell>
          <cell r="D295"/>
          <cell r="E295" t="str">
            <v>West</v>
          </cell>
          <cell r="F295"/>
          <cell r="G295" t="str">
            <v>Y</v>
          </cell>
          <cell r="H295">
            <v>104</v>
          </cell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</row>
        <row r="296">
          <cell r="A296">
            <v>2660</v>
          </cell>
          <cell r="B296"/>
          <cell r="C296" t="str">
            <v>High Ongar C P</v>
          </cell>
          <cell r="D296"/>
          <cell r="E296" t="str">
            <v>West</v>
          </cell>
          <cell r="F296"/>
          <cell r="G296" t="str">
            <v>Y</v>
          </cell>
          <cell r="H296">
            <v>141</v>
          </cell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</row>
        <row r="297">
          <cell r="A297">
            <v>2424</v>
          </cell>
          <cell r="B297"/>
          <cell r="C297" t="str">
            <v>Highwoods C P Colchester</v>
          </cell>
          <cell r="D297"/>
          <cell r="E297" t="str">
            <v>North East</v>
          </cell>
          <cell r="F297"/>
          <cell r="G297" t="str">
            <v>Y</v>
          </cell>
          <cell r="H297">
            <v>428</v>
          </cell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</row>
        <row r="298">
          <cell r="A298">
            <v>3256</v>
          </cell>
          <cell r="B298"/>
          <cell r="C298" t="str">
            <v>Hillhouse CE Primary School</v>
          </cell>
          <cell r="D298"/>
          <cell r="E298" t="str">
            <v>West</v>
          </cell>
          <cell r="F298"/>
          <cell r="G298" t="str">
            <v>Y</v>
          </cell>
          <cell r="H298">
            <v>298</v>
          </cell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</row>
        <row r="299">
          <cell r="A299">
            <v>2548</v>
          </cell>
          <cell r="B299"/>
          <cell r="C299" t="str">
            <v>Hilltop C I Wickford</v>
          </cell>
          <cell r="D299"/>
          <cell r="E299" t="str">
            <v>South</v>
          </cell>
          <cell r="F299"/>
          <cell r="G299" t="str">
            <v>Y</v>
          </cell>
          <cell r="H299">
            <v>221</v>
          </cell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</row>
        <row r="300">
          <cell r="A300">
            <v>2169</v>
          </cell>
          <cell r="B300"/>
          <cell r="C300" t="str">
            <v>Hilltop C J Wickford</v>
          </cell>
          <cell r="D300"/>
          <cell r="E300" t="str">
            <v>South</v>
          </cell>
          <cell r="F300"/>
          <cell r="G300" t="str">
            <v>Y</v>
          </cell>
          <cell r="H300">
            <v>331</v>
          </cell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</row>
        <row r="301">
          <cell r="A301">
            <v>5247</v>
          </cell>
          <cell r="B301"/>
          <cell r="C301" t="str">
            <v>Hockley Primary School</v>
          </cell>
          <cell r="D301"/>
          <cell r="E301" t="str">
            <v>South</v>
          </cell>
          <cell r="F301"/>
          <cell r="G301" t="str">
            <v>Y</v>
          </cell>
          <cell r="H301">
            <v>338</v>
          </cell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</row>
        <row r="302">
          <cell r="A302">
            <v>2183</v>
          </cell>
          <cell r="B302"/>
          <cell r="C302" t="str">
            <v>Holland Park Primary School</v>
          </cell>
          <cell r="D302"/>
          <cell r="E302" t="str">
            <v>North East</v>
          </cell>
          <cell r="F302"/>
          <cell r="G302" t="str">
            <v>Y</v>
          </cell>
          <cell r="H302">
            <v>416</v>
          </cell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</row>
        <row r="303">
          <cell r="A303">
            <v>2108</v>
          </cell>
          <cell r="B303"/>
          <cell r="C303" t="str">
            <v>Holt Farm C J Hawkwell</v>
          </cell>
          <cell r="D303"/>
          <cell r="E303" t="str">
            <v>South</v>
          </cell>
          <cell r="F303"/>
          <cell r="G303" t="str">
            <v>Y</v>
          </cell>
          <cell r="H303">
            <v>296</v>
          </cell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</row>
        <row r="304">
          <cell r="A304">
            <v>5278</v>
          </cell>
          <cell r="B304"/>
          <cell r="C304" t="str">
            <v>Holy Cross RC Primary School</v>
          </cell>
          <cell r="D304"/>
          <cell r="E304" t="str">
            <v>West</v>
          </cell>
          <cell r="F304"/>
          <cell r="G304" t="str">
            <v>Y</v>
          </cell>
          <cell r="H304">
            <v>429</v>
          </cell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</row>
        <row r="305">
          <cell r="A305">
            <v>3441</v>
          </cell>
          <cell r="B305"/>
          <cell r="C305" t="str">
            <v>Holy Family RC P Benfleet</v>
          </cell>
          <cell r="D305"/>
          <cell r="E305" t="str">
            <v>South</v>
          </cell>
          <cell r="F305"/>
          <cell r="G305" t="str">
            <v>Y</v>
          </cell>
          <cell r="H305">
            <v>174</v>
          </cell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</row>
        <row r="306">
          <cell r="A306">
            <v>3813</v>
          </cell>
          <cell r="B306"/>
          <cell r="C306" t="str">
            <v>Holy Family RC P Witham</v>
          </cell>
          <cell r="D306"/>
          <cell r="E306" t="str">
            <v>Mid</v>
          </cell>
          <cell r="F306"/>
          <cell r="G306" t="str">
            <v>Y</v>
          </cell>
          <cell r="H306">
            <v>207</v>
          </cell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</row>
        <row r="307">
          <cell r="A307">
            <v>2064</v>
          </cell>
          <cell r="B307"/>
          <cell r="C307" t="str">
            <v>Home Farm C P Colchester</v>
          </cell>
          <cell r="D307"/>
          <cell r="E307" t="str">
            <v>North East</v>
          </cell>
          <cell r="F307"/>
          <cell r="G307" t="str">
            <v>Y</v>
          </cell>
          <cell r="H307">
            <v>362</v>
          </cell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</row>
        <row r="308">
          <cell r="A308">
            <v>2103</v>
          </cell>
          <cell r="B308"/>
          <cell r="C308" t="str">
            <v>Howbridge CE J Witham</v>
          </cell>
          <cell r="D308"/>
          <cell r="E308" t="str">
            <v>Mid</v>
          </cell>
          <cell r="F308"/>
          <cell r="G308" t="str">
            <v>Y</v>
          </cell>
          <cell r="H308">
            <v>352</v>
          </cell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</row>
        <row r="309">
          <cell r="A309">
            <v>5218</v>
          </cell>
          <cell r="B309"/>
          <cell r="C309" t="str">
            <v>Hutton All Saints' CE Primary School</v>
          </cell>
          <cell r="D309"/>
          <cell r="E309" t="str">
            <v>South</v>
          </cell>
          <cell r="F309"/>
          <cell r="G309" t="str">
            <v>Y</v>
          </cell>
          <cell r="H309">
            <v>231</v>
          </cell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</row>
        <row r="310">
          <cell r="A310">
            <v>2823</v>
          </cell>
          <cell r="B310"/>
          <cell r="C310" t="str">
            <v>Ivy Chimneys C P Epping</v>
          </cell>
          <cell r="D310"/>
          <cell r="E310" t="str">
            <v>West</v>
          </cell>
          <cell r="F310"/>
          <cell r="G310" t="str">
            <v>Y</v>
          </cell>
          <cell r="H310">
            <v>299</v>
          </cell>
          <cell r="I310"/>
          <cell r="J310"/>
          <cell r="K310"/>
          <cell r="L310"/>
          <cell r="M310"/>
          <cell r="N310"/>
          <cell r="O310"/>
          <cell r="P310"/>
          <cell r="Q310"/>
          <cell r="R310"/>
        </row>
        <row r="311">
          <cell r="A311">
            <v>2159</v>
          </cell>
          <cell r="B311"/>
          <cell r="C311" t="str">
            <v>Janet Duke C P Laindon</v>
          </cell>
          <cell r="D311"/>
          <cell r="E311" t="str">
            <v>South</v>
          </cell>
          <cell r="F311"/>
          <cell r="G311" t="str">
            <v>Y</v>
          </cell>
          <cell r="H311">
            <v>638</v>
          </cell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</row>
        <row r="312">
          <cell r="A312">
            <v>2171</v>
          </cell>
          <cell r="B312"/>
          <cell r="C312" t="str">
            <v>Jerounds C P Harlow</v>
          </cell>
          <cell r="D312"/>
          <cell r="E312" t="str">
            <v>West</v>
          </cell>
          <cell r="F312"/>
          <cell r="G312" t="str">
            <v>Y</v>
          </cell>
          <cell r="H312">
            <v>357</v>
          </cell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</row>
        <row r="313">
          <cell r="A313">
            <v>2150</v>
          </cell>
          <cell r="B313"/>
          <cell r="C313" t="str">
            <v>John Ray C J Braintree</v>
          </cell>
          <cell r="D313"/>
          <cell r="E313" t="str">
            <v>Mid</v>
          </cell>
          <cell r="F313"/>
          <cell r="G313" t="str">
            <v>Y</v>
          </cell>
          <cell r="H313">
            <v>401</v>
          </cell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</row>
        <row r="314">
          <cell r="A314">
            <v>5211</v>
          </cell>
          <cell r="B314"/>
          <cell r="C314" t="str">
            <v>Jotmans Hall Primary School</v>
          </cell>
          <cell r="D314"/>
          <cell r="E314" t="str">
            <v>South</v>
          </cell>
          <cell r="F314"/>
          <cell r="G314" t="str">
            <v>Y</v>
          </cell>
          <cell r="H314">
            <v>314</v>
          </cell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</row>
        <row r="315">
          <cell r="A315">
            <v>2717</v>
          </cell>
          <cell r="B315"/>
          <cell r="C315" t="str">
            <v>Katherine Semar C I Saffron Walden</v>
          </cell>
          <cell r="D315"/>
          <cell r="E315" t="str">
            <v>West</v>
          </cell>
          <cell r="F315"/>
          <cell r="G315" t="str">
            <v>Y</v>
          </cell>
          <cell r="H315">
            <v>180</v>
          </cell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</row>
        <row r="316">
          <cell r="A316">
            <v>2687</v>
          </cell>
          <cell r="B316"/>
          <cell r="C316" t="str">
            <v>Katherine Semar C J Saffron Walden</v>
          </cell>
          <cell r="D316"/>
          <cell r="E316" t="str">
            <v>West</v>
          </cell>
          <cell r="F316"/>
          <cell r="G316" t="str">
            <v>Y</v>
          </cell>
          <cell r="H316">
            <v>256</v>
          </cell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</row>
        <row r="317">
          <cell r="A317">
            <v>2162</v>
          </cell>
          <cell r="B317"/>
          <cell r="C317" t="str">
            <v>Katherine's Primary School</v>
          </cell>
          <cell r="D317"/>
          <cell r="E317" t="str">
            <v>West</v>
          </cell>
          <cell r="F317"/>
          <cell r="G317" t="str">
            <v>Y</v>
          </cell>
          <cell r="H317">
            <v>257</v>
          </cell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</row>
        <row r="318">
          <cell r="A318">
            <v>2971</v>
          </cell>
          <cell r="B318"/>
          <cell r="C318" t="str">
            <v>Kents Hill C I Benfleet</v>
          </cell>
          <cell r="D318"/>
          <cell r="E318" t="str">
            <v>South</v>
          </cell>
          <cell r="F318"/>
          <cell r="G318" t="str">
            <v>Y</v>
          </cell>
          <cell r="H318">
            <v>254</v>
          </cell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</row>
        <row r="319">
          <cell r="A319">
            <v>2811</v>
          </cell>
          <cell r="B319"/>
          <cell r="C319" t="str">
            <v>Kents Hill C J Benfleet</v>
          </cell>
          <cell r="D319"/>
          <cell r="E319" t="str">
            <v>South</v>
          </cell>
          <cell r="F319"/>
          <cell r="G319" t="str">
            <v>Y</v>
          </cell>
          <cell r="H319">
            <v>358</v>
          </cell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</row>
        <row r="320">
          <cell r="A320">
            <v>2131</v>
          </cell>
          <cell r="B320"/>
          <cell r="C320" t="str">
            <v>Kings Ford C J Colchester</v>
          </cell>
          <cell r="D320"/>
          <cell r="E320" t="str">
            <v>North East</v>
          </cell>
          <cell r="F320"/>
          <cell r="G320" t="str">
            <v>Y</v>
          </cell>
          <cell r="H320">
            <v>197</v>
          </cell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</row>
        <row r="321">
          <cell r="A321">
            <v>2018</v>
          </cell>
          <cell r="B321"/>
          <cell r="C321" t="str">
            <v>Kings Road Primary School</v>
          </cell>
          <cell r="D321"/>
          <cell r="E321" t="str">
            <v>Mid</v>
          </cell>
          <cell r="F321"/>
          <cell r="G321" t="str">
            <v>Y</v>
          </cell>
          <cell r="H321">
            <v>414</v>
          </cell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</row>
        <row r="322">
          <cell r="A322">
            <v>2031</v>
          </cell>
          <cell r="B322"/>
          <cell r="C322" t="str">
            <v>Kingsmoor C P Harlow</v>
          </cell>
          <cell r="D322"/>
          <cell r="E322" t="str">
            <v>West</v>
          </cell>
          <cell r="F322"/>
          <cell r="G322" t="str">
            <v>Y</v>
          </cell>
          <cell r="H322">
            <v>276.58333333333331</v>
          </cell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</row>
        <row r="323">
          <cell r="A323">
            <v>2696</v>
          </cell>
          <cell r="B323"/>
          <cell r="C323" t="str">
            <v>Kingston C P Thundersley</v>
          </cell>
          <cell r="D323"/>
          <cell r="E323" t="str">
            <v>South</v>
          </cell>
          <cell r="F323"/>
          <cell r="G323" t="str">
            <v>Y</v>
          </cell>
          <cell r="H323">
            <v>210</v>
          </cell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</row>
        <row r="324">
          <cell r="A324">
            <v>2084</v>
          </cell>
          <cell r="B324"/>
          <cell r="C324" t="str">
            <v>Kirby le Soken C P</v>
          </cell>
          <cell r="D324"/>
          <cell r="E324" t="str">
            <v>North East</v>
          </cell>
          <cell r="F324"/>
          <cell r="G324" t="str">
            <v>Y</v>
          </cell>
          <cell r="H324">
            <v>214</v>
          </cell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</row>
        <row r="325">
          <cell r="A325">
            <v>2191</v>
          </cell>
          <cell r="B325"/>
          <cell r="C325" t="str">
            <v>Laindon Park C P</v>
          </cell>
          <cell r="D325"/>
          <cell r="E325" t="str">
            <v>South</v>
          </cell>
          <cell r="F325"/>
          <cell r="G325" t="str">
            <v>Y</v>
          </cell>
          <cell r="H325">
            <v>168</v>
          </cell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</row>
        <row r="326">
          <cell r="A326">
            <v>2690</v>
          </cell>
          <cell r="B326"/>
          <cell r="C326" t="str">
            <v>Lambourne C P</v>
          </cell>
          <cell r="D326"/>
          <cell r="E326" t="str">
            <v>West</v>
          </cell>
          <cell r="F326"/>
          <cell r="G326" t="str">
            <v>Y</v>
          </cell>
          <cell r="H326">
            <v>208</v>
          </cell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</row>
        <row r="327">
          <cell r="A327">
            <v>2105</v>
          </cell>
          <cell r="B327"/>
          <cell r="C327" t="str">
            <v>Larchwood Primary</v>
          </cell>
          <cell r="D327"/>
          <cell r="E327" t="str">
            <v>South</v>
          </cell>
          <cell r="F327"/>
          <cell r="G327" t="str">
            <v>Y</v>
          </cell>
          <cell r="H327">
            <v>399.58333333333331</v>
          </cell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</row>
        <row r="328">
          <cell r="A328">
            <v>2144</v>
          </cell>
          <cell r="B328"/>
          <cell r="C328" t="str">
            <v>Larkrise C P Gt Baddow</v>
          </cell>
          <cell r="D328"/>
          <cell r="E328" t="str">
            <v>Mid</v>
          </cell>
          <cell r="F328"/>
          <cell r="G328" t="str">
            <v>Y</v>
          </cell>
          <cell r="H328">
            <v>186</v>
          </cell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</row>
        <row r="329">
          <cell r="A329">
            <v>3230</v>
          </cell>
          <cell r="B329"/>
          <cell r="C329" t="str">
            <v>Latchingdon CE P</v>
          </cell>
          <cell r="D329"/>
          <cell r="E329" t="str">
            <v>Mid</v>
          </cell>
          <cell r="F329"/>
          <cell r="G329" t="str">
            <v>Y</v>
          </cell>
          <cell r="H329">
            <v>117</v>
          </cell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</row>
        <row r="330">
          <cell r="A330">
            <v>2117</v>
          </cell>
          <cell r="B330"/>
          <cell r="C330" t="str">
            <v>Latton Green C P Harlow</v>
          </cell>
          <cell r="D330"/>
          <cell r="E330" t="str">
            <v>West</v>
          </cell>
          <cell r="F330"/>
          <cell r="G330" t="str">
            <v>Y</v>
          </cell>
          <cell r="H330">
            <v>205</v>
          </cell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</row>
        <row r="331">
          <cell r="A331">
            <v>2127</v>
          </cell>
          <cell r="B331"/>
          <cell r="C331" t="str">
            <v>Lawford Mead C P Chelmsford</v>
          </cell>
          <cell r="D331"/>
          <cell r="E331" t="str">
            <v>Mid</v>
          </cell>
          <cell r="F331"/>
          <cell r="G331" t="str">
            <v>Y</v>
          </cell>
          <cell r="H331">
            <v>354</v>
          </cell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</row>
        <row r="332">
          <cell r="A332">
            <v>2578</v>
          </cell>
          <cell r="B332"/>
          <cell r="C332" t="str">
            <v>Lee Chapel C P Basildon</v>
          </cell>
          <cell r="D332"/>
          <cell r="E332" t="str">
            <v>South</v>
          </cell>
          <cell r="F332"/>
          <cell r="G332" t="str">
            <v>Y</v>
          </cell>
          <cell r="H332">
            <v>881</v>
          </cell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</row>
        <row r="333">
          <cell r="A333">
            <v>2113</v>
          </cell>
          <cell r="B333"/>
          <cell r="C333" t="str">
            <v>Leigh Beck C I &amp; N Canvey Island</v>
          </cell>
          <cell r="D333"/>
          <cell r="E333" t="str">
            <v>South</v>
          </cell>
          <cell r="F333"/>
          <cell r="G333" t="str">
            <v>Y</v>
          </cell>
          <cell r="H333">
            <v>230</v>
          </cell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</row>
        <row r="334">
          <cell r="A334">
            <v>2158</v>
          </cell>
          <cell r="B334"/>
          <cell r="C334" t="str">
            <v>Leigh Beck C J Canvey Island</v>
          </cell>
          <cell r="D334"/>
          <cell r="E334" t="str">
            <v>South</v>
          </cell>
          <cell r="F334"/>
          <cell r="G334" t="str">
            <v>Y</v>
          </cell>
          <cell r="H334">
            <v>310</v>
          </cell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</row>
        <row r="335">
          <cell r="A335">
            <v>2707</v>
          </cell>
          <cell r="B335"/>
          <cell r="C335" t="str">
            <v>Limes Farm C I The Chigwell</v>
          </cell>
          <cell r="D335"/>
          <cell r="E335" t="str">
            <v>West</v>
          </cell>
          <cell r="F335"/>
          <cell r="G335" t="str">
            <v>Y</v>
          </cell>
          <cell r="H335">
            <v>141</v>
          </cell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</row>
        <row r="336">
          <cell r="A336">
            <v>2093</v>
          </cell>
          <cell r="B336"/>
          <cell r="C336" t="str">
            <v>Little Parndon Primary School</v>
          </cell>
          <cell r="D336"/>
          <cell r="E336" t="str">
            <v>West</v>
          </cell>
          <cell r="F336"/>
          <cell r="G336" t="str">
            <v>Y</v>
          </cell>
          <cell r="H336">
            <v>411</v>
          </cell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</row>
        <row r="337">
          <cell r="A337">
            <v>2115</v>
          </cell>
          <cell r="B337"/>
          <cell r="C337" t="str">
            <v>Longwood Primary</v>
          </cell>
          <cell r="D337"/>
          <cell r="E337" t="str">
            <v>West</v>
          </cell>
          <cell r="F337"/>
          <cell r="G337" t="str">
            <v>Y</v>
          </cell>
          <cell r="H337">
            <v>356.58333333333331</v>
          </cell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</row>
        <row r="338">
          <cell r="A338">
            <v>2143</v>
          </cell>
          <cell r="B338"/>
          <cell r="C338" t="str">
            <v>Lubbins Park C P Canvey Island</v>
          </cell>
          <cell r="D338"/>
          <cell r="E338" t="str">
            <v>Mid</v>
          </cell>
          <cell r="F338"/>
          <cell r="G338" t="str">
            <v>Y</v>
          </cell>
          <cell r="H338">
            <v>196</v>
          </cell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</row>
        <row r="339">
          <cell r="A339">
            <v>2080</v>
          </cell>
          <cell r="B339"/>
          <cell r="C339" t="str">
            <v>Lyons Hall C P Braintree</v>
          </cell>
          <cell r="D339"/>
          <cell r="E339" t="str">
            <v>Mid</v>
          </cell>
          <cell r="F339"/>
          <cell r="G339" t="str">
            <v>Y</v>
          </cell>
          <cell r="H339">
            <v>571</v>
          </cell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</row>
        <row r="340">
          <cell r="A340">
            <v>2141</v>
          </cell>
          <cell r="B340"/>
          <cell r="C340" t="str">
            <v>Maldon C P</v>
          </cell>
          <cell r="D340"/>
          <cell r="E340" t="str">
            <v>Mid</v>
          </cell>
          <cell r="F340"/>
          <cell r="G340" t="str">
            <v>Y</v>
          </cell>
          <cell r="H340">
            <v>215</v>
          </cell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</row>
        <row r="341">
          <cell r="A341">
            <v>2118</v>
          </cell>
          <cell r="B341"/>
          <cell r="C341" t="str">
            <v>Maltese Road, Chelmsford</v>
          </cell>
          <cell r="D341"/>
          <cell r="E341" t="str">
            <v>Mid</v>
          </cell>
          <cell r="F341"/>
          <cell r="G341" t="str">
            <v>Y</v>
          </cell>
          <cell r="H341">
            <v>218.58333333333334</v>
          </cell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</row>
        <row r="342">
          <cell r="A342">
            <v>2157</v>
          </cell>
          <cell r="B342"/>
          <cell r="C342" t="str">
            <v>Maple Grove Primary</v>
          </cell>
          <cell r="D342"/>
          <cell r="E342" t="str">
            <v>South</v>
          </cell>
          <cell r="F342"/>
          <cell r="G342" t="str">
            <v>Y</v>
          </cell>
          <cell r="H342">
            <v>273</v>
          </cell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</row>
        <row r="343">
          <cell r="A343">
            <v>3220</v>
          </cell>
          <cell r="B343"/>
          <cell r="C343" t="str">
            <v>Margaretting CE P</v>
          </cell>
          <cell r="D343"/>
          <cell r="E343" t="str">
            <v>Mid</v>
          </cell>
          <cell r="F343"/>
          <cell r="G343" t="str">
            <v>Y</v>
          </cell>
          <cell r="H343">
            <v>77.166666666666671</v>
          </cell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</row>
        <row r="344">
          <cell r="A344">
            <v>2994</v>
          </cell>
          <cell r="B344"/>
          <cell r="C344" t="str">
            <v>Maylandsea C P</v>
          </cell>
          <cell r="D344"/>
          <cell r="E344" t="str">
            <v>Mid</v>
          </cell>
          <cell r="F344"/>
          <cell r="G344" t="str">
            <v>Y</v>
          </cell>
          <cell r="H344">
            <v>262</v>
          </cell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</row>
        <row r="345">
          <cell r="A345">
            <v>2098</v>
          </cell>
          <cell r="B345"/>
          <cell r="C345" t="str">
            <v>Meadgate C P Gt Baddow</v>
          </cell>
          <cell r="D345"/>
          <cell r="E345" t="str">
            <v>Mid</v>
          </cell>
          <cell r="F345"/>
          <cell r="G345" t="str">
            <v>Y</v>
          </cell>
          <cell r="H345">
            <v>198</v>
          </cell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</row>
        <row r="346">
          <cell r="A346">
            <v>3252</v>
          </cell>
          <cell r="B346"/>
          <cell r="C346" t="str">
            <v>Merrylands Primary</v>
          </cell>
          <cell r="D346"/>
          <cell r="E346" t="str">
            <v>South</v>
          </cell>
          <cell r="F346"/>
          <cell r="G346" t="str">
            <v>Y</v>
          </cell>
          <cell r="H346">
            <v>463.58333333333331</v>
          </cell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</row>
        <row r="347">
          <cell r="A347">
            <v>2032</v>
          </cell>
          <cell r="B347"/>
          <cell r="C347" t="str">
            <v>Messing cum Inworth C P</v>
          </cell>
          <cell r="D347"/>
          <cell r="E347" t="str">
            <v>North East</v>
          </cell>
          <cell r="F347"/>
          <cell r="G347" t="str">
            <v>Y</v>
          </cell>
          <cell r="H347">
            <v>88</v>
          </cell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</row>
        <row r="348">
          <cell r="A348">
            <v>2569</v>
          </cell>
          <cell r="B348"/>
          <cell r="C348" t="str">
            <v>Mildmay C I Chelmsford</v>
          </cell>
          <cell r="D348"/>
          <cell r="E348" t="str">
            <v>Mid</v>
          </cell>
          <cell r="F348"/>
          <cell r="G348" t="str">
            <v>Y</v>
          </cell>
          <cell r="H348">
            <v>265</v>
          </cell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</row>
        <row r="349">
          <cell r="A349">
            <v>2559</v>
          </cell>
          <cell r="B349"/>
          <cell r="C349" t="str">
            <v>Mildmay C J Chelmsford</v>
          </cell>
          <cell r="D349"/>
          <cell r="E349" t="str">
            <v>Mid</v>
          </cell>
          <cell r="F349"/>
          <cell r="G349" t="str">
            <v>Y</v>
          </cell>
          <cell r="H349">
            <v>347</v>
          </cell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</row>
        <row r="350">
          <cell r="A350">
            <v>2160</v>
          </cell>
          <cell r="B350"/>
          <cell r="C350" t="str">
            <v>Milwards C P Harlow</v>
          </cell>
          <cell r="D350"/>
          <cell r="E350" t="str">
            <v>West</v>
          </cell>
          <cell r="F350"/>
          <cell r="G350" t="str">
            <v>Y</v>
          </cell>
          <cell r="H350">
            <v>177</v>
          </cell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</row>
        <row r="351">
          <cell r="A351">
            <v>2123</v>
          </cell>
          <cell r="B351"/>
          <cell r="C351" t="str">
            <v>Mistley Norman CE P</v>
          </cell>
          <cell r="D351"/>
          <cell r="E351" t="str">
            <v>North East</v>
          </cell>
          <cell r="F351"/>
          <cell r="G351" t="str">
            <v>Y</v>
          </cell>
          <cell r="H351">
            <v>70</v>
          </cell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</row>
        <row r="352">
          <cell r="A352">
            <v>2053</v>
          </cell>
          <cell r="B352"/>
          <cell r="C352" t="str">
            <v>Monkwick C I Colchester</v>
          </cell>
          <cell r="D352"/>
          <cell r="E352" t="str">
            <v>North East</v>
          </cell>
          <cell r="F352"/>
          <cell r="G352" t="str">
            <v>Y</v>
          </cell>
          <cell r="H352">
            <v>196</v>
          </cell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</row>
        <row r="353">
          <cell r="A353">
            <v>2165</v>
          </cell>
          <cell r="B353"/>
          <cell r="C353" t="str">
            <v>Monkwick C J Colchester</v>
          </cell>
          <cell r="D353"/>
          <cell r="E353" t="str">
            <v>North East</v>
          </cell>
          <cell r="F353"/>
          <cell r="G353" t="str">
            <v>Y</v>
          </cell>
          <cell r="H353">
            <v>235</v>
          </cell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</row>
        <row r="354">
          <cell r="A354">
            <v>2109</v>
          </cell>
          <cell r="B354"/>
          <cell r="C354" t="str">
            <v>Montgomerie C P The Thundersley</v>
          </cell>
          <cell r="D354"/>
          <cell r="E354" t="str">
            <v>South</v>
          </cell>
          <cell r="F354"/>
          <cell r="G354" t="str">
            <v>Y</v>
          </cell>
          <cell r="H354">
            <v>196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</row>
        <row r="355">
          <cell r="A355">
            <v>2200</v>
          </cell>
          <cell r="B355"/>
          <cell r="C355" t="str">
            <v>Moulsham C I Chelmsford</v>
          </cell>
          <cell r="D355"/>
          <cell r="E355" t="str">
            <v>Mid</v>
          </cell>
          <cell r="F355"/>
          <cell r="G355" t="str">
            <v>Y</v>
          </cell>
          <cell r="H355">
            <v>268</v>
          </cell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</row>
        <row r="356">
          <cell r="A356">
            <v>2180</v>
          </cell>
          <cell r="B356"/>
          <cell r="C356" t="str">
            <v>Moulsham C J Chelmsford</v>
          </cell>
          <cell r="D356"/>
          <cell r="E356" t="str">
            <v>Mid</v>
          </cell>
          <cell r="F356"/>
          <cell r="G356" t="str">
            <v>Y</v>
          </cell>
          <cell r="H356">
            <v>674.58333333333337</v>
          </cell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</row>
        <row r="357">
          <cell r="A357">
            <v>3221</v>
          </cell>
          <cell r="B357"/>
          <cell r="C357" t="str">
            <v>Mountnessing CE P</v>
          </cell>
          <cell r="D357"/>
          <cell r="E357" t="str">
            <v>South</v>
          </cell>
          <cell r="F357"/>
          <cell r="G357" t="str">
            <v>Y</v>
          </cell>
          <cell r="H357">
            <v>127.75</v>
          </cell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</row>
        <row r="358">
          <cell r="A358">
            <v>5201</v>
          </cell>
          <cell r="B358"/>
          <cell r="C358" t="str">
            <v>Newlands Spring Primary School</v>
          </cell>
          <cell r="D358"/>
          <cell r="E358" t="str">
            <v>Mid</v>
          </cell>
          <cell r="F358"/>
          <cell r="G358" t="str">
            <v>Y</v>
          </cell>
          <cell r="H358">
            <v>419</v>
          </cell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</row>
        <row r="359">
          <cell r="A359">
            <v>2568</v>
          </cell>
          <cell r="B359"/>
          <cell r="C359" t="str">
            <v>Noak Bridge C P Basildon</v>
          </cell>
          <cell r="D359"/>
          <cell r="E359" t="str">
            <v>South</v>
          </cell>
          <cell r="F359"/>
          <cell r="G359" t="str">
            <v>Y</v>
          </cell>
          <cell r="H359">
            <v>206</v>
          </cell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</row>
        <row r="360">
          <cell r="A360">
            <v>2166</v>
          </cell>
          <cell r="B360"/>
          <cell r="C360" t="str">
            <v>North Crescent Primary School</v>
          </cell>
          <cell r="D360"/>
          <cell r="E360" t="str">
            <v>South</v>
          </cell>
          <cell r="F360"/>
          <cell r="G360" t="str">
            <v>Y</v>
          </cell>
          <cell r="H360">
            <v>194</v>
          </cell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</row>
        <row r="361">
          <cell r="A361">
            <v>2145</v>
          </cell>
          <cell r="B361"/>
          <cell r="C361" t="str">
            <v>Northlands P &amp; N Pitsea</v>
          </cell>
          <cell r="D361"/>
          <cell r="E361" t="str">
            <v>South</v>
          </cell>
          <cell r="F361"/>
          <cell r="G361" t="str">
            <v>Y</v>
          </cell>
          <cell r="H361">
            <v>583.75</v>
          </cell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</row>
        <row r="362">
          <cell r="A362">
            <v>3834</v>
          </cell>
          <cell r="B362"/>
          <cell r="C362" t="str">
            <v>Northwick Park Primary</v>
          </cell>
          <cell r="D362"/>
          <cell r="E362" t="str">
            <v>South</v>
          </cell>
          <cell r="F362"/>
          <cell r="G362" t="str">
            <v>Y</v>
          </cell>
          <cell r="H362">
            <v>583.58333333333337</v>
          </cell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</row>
        <row r="363">
          <cell r="A363">
            <v>2000</v>
          </cell>
          <cell r="B363"/>
          <cell r="C363" t="str">
            <v>Notley Green</v>
          </cell>
          <cell r="D363"/>
          <cell r="E363" t="str">
            <v>Mid</v>
          </cell>
          <cell r="F363"/>
          <cell r="G363" t="str">
            <v>Y</v>
          </cell>
          <cell r="H363">
            <v>406</v>
          </cell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</row>
        <row r="364">
          <cell r="A364">
            <v>2529</v>
          </cell>
          <cell r="B364"/>
          <cell r="C364" t="str">
            <v>Oaklands C I Chelmsford</v>
          </cell>
          <cell r="D364"/>
          <cell r="E364" t="str">
            <v>Mid</v>
          </cell>
          <cell r="F364"/>
          <cell r="G364" t="str">
            <v>Y</v>
          </cell>
          <cell r="H364">
            <v>180</v>
          </cell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</row>
        <row r="365">
          <cell r="A365">
            <v>5250</v>
          </cell>
          <cell r="B365"/>
          <cell r="C365" t="str">
            <v>Our Lady Immaculate RC Primary School</v>
          </cell>
          <cell r="D365"/>
          <cell r="E365" t="str">
            <v>Mid</v>
          </cell>
          <cell r="F365"/>
          <cell r="G365" t="str">
            <v>Y</v>
          </cell>
          <cell r="H365">
            <v>217</v>
          </cell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</row>
        <row r="366">
          <cell r="A366">
            <v>3461</v>
          </cell>
          <cell r="B366"/>
          <cell r="C366" t="str">
            <v>Our Lady Of Ransom RC P Rayleigh</v>
          </cell>
          <cell r="D366"/>
          <cell r="E366" t="str">
            <v>South</v>
          </cell>
          <cell r="F366"/>
          <cell r="G366" t="str">
            <v>Y</v>
          </cell>
          <cell r="H366">
            <v>360</v>
          </cell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</row>
        <row r="367">
          <cell r="A367">
            <v>2114</v>
          </cell>
          <cell r="B367"/>
          <cell r="C367" t="str">
            <v>Parkwood C P Chelmsford</v>
          </cell>
          <cell r="D367"/>
          <cell r="E367" t="str">
            <v>Mid</v>
          </cell>
          <cell r="F367"/>
          <cell r="G367" t="str">
            <v>Y</v>
          </cell>
          <cell r="H367">
            <v>196</v>
          </cell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</row>
        <row r="368">
          <cell r="A368">
            <v>2785</v>
          </cell>
          <cell r="B368"/>
          <cell r="C368" t="str">
            <v>Pear Tree Mead C P &amp; N Harlow</v>
          </cell>
          <cell r="D368"/>
          <cell r="E368" t="str">
            <v>West</v>
          </cell>
          <cell r="F368"/>
          <cell r="G368" t="str">
            <v>Y</v>
          </cell>
          <cell r="H368">
            <v>423.75</v>
          </cell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</row>
        <row r="369">
          <cell r="A369">
            <v>2099</v>
          </cell>
          <cell r="B369"/>
          <cell r="C369" t="str">
            <v>Pemberley, Harlow</v>
          </cell>
          <cell r="D369"/>
          <cell r="E369" t="str">
            <v>West</v>
          </cell>
          <cell r="F369"/>
          <cell r="G369" t="str">
            <v>Y</v>
          </cell>
          <cell r="H369">
            <v>214</v>
          </cell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</row>
        <row r="370">
          <cell r="A370">
            <v>2629</v>
          </cell>
          <cell r="B370"/>
          <cell r="C370" t="str">
            <v>Perryfields C I Chelmsford</v>
          </cell>
          <cell r="D370"/>
          <cell r="E370" t="str">
            <v>Mid</v>
          </cell>
          <cell r="F370"/>
          <cell r="G370" t="str">
            <v>Y</v>
          </cell>
          <cell r="H370">
            <v>181</v>
          </cell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</row>
        <row r="371">
          <cell r="A371">
            <v>2589</v>
          </cell>
          <cell r="B371"/>
          <cell r="C371" t="str">
            <v>Perryfields C J Chelmsford</v>
          </cell>
          <cell r="D371"/>
          <cell r="E371" t="str">
            <v>Mid</v>
          </cell>
          <cell r="F371"/>
          <cell r="G371" t="str">
            <v>Y</v>
          </cell>
          <cell r="H371">
            <v>292</v>
          </cell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</row>
        <row r="372">
          <cell r="A372">
            <v>2148</v>
          </cell>
          <cell r="B372"/>
          <cell r="C372" t="str">
            <v>Phoenix Primary</v>
          </cell>
          <cell r="D372"/>
          <cell r="E372" t="str">
            <v>South</v>
          </cell>
          <cell r="F372"/>
          <cell r="G372" t="str">
            <v>Y</v>
          </cell>
          <cell r="H372">
            <v>589.58333333333337</v>
          </cell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</row>
        <row r="373">
          <cell r="A373">
            <v>5233</v>
          </cell>
          <cell r="B373"/>
          <cell r="C373" t="str">
            <v>Plumberow Primary School</v>
          </cell>
          <cell r="D373"/>
          <cell r="E373" t="str">
            <v>South</v>
          </cell>
          <cell r="F373"/>
          <cell r="G373" t="str">
            <v>Y</v>
          </cell>
          <cell r="H373">
            <v>617</v>
          </cell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</row>
        <row r="374">
          <cell r="A374">
            <v>2079</v>
          </cell>
          <cell r="B374"/>
          <cell r="C374" t="str">
            <v>Potter Street C P Harlow</v>
          </cell>
          <cell r="D374"/>
          <cell r="E374" t="str">
            <v>West</v>
          </cell>
          <cell r="F374"/>
          <cell r="G374" t="str">
            <v>Y</v>
          </cell>
          <cell r="H374">
            <v>246</v>
          </cell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</row>
        <row r="375">
          <cell r="A375">
            <v>2699</v>
          </cell>
          <cell r="B375"/>
          <cell r="C375" t="str">
            <v>Powers Hall C J Witham</v>
          </cell>
          <cell r="D375"/>
          <cell r="E375" t="str">
            <v>Mid</v>
          </cell>
          <cell r="F375"/>
          <cell r="G375" t="str">
            <v>Y</v>
          </cell>
          <cell r="H375">
            <v>287</v>
          </cell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</row>
        <row r="376">
          <cell r="A376">
            <v>2092</v>
          </cell>
          <cell r="B376"/>
          <cell r="C376" t="str">
            <v>Purford Green C P Harlow</v>
          </cell>
          <cell r="D376"/>
          <cell r="E376" t="str">
            <v>West</v>
          </cell>
          <cell r="F376"/>
          <cell r="G376" t="str">
            <v>Y</v>
          </cell>
          <cell r="H376">
            <v>198</v>
          </cell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</row>
        <row r="377">
          <cell r="A377">
            <v>2620</v>
          </cell>
          <cell r="B377"/>
          <cell r="C377" t="str">
            <v>Purleigh C P</v>
          </cell>
          <cell r="D377"/>
          <cell r="E377" t="str">
            <v>Mid</v>
          </cell>
          <cell r="F377"/>
          <cell r="G377" t="str">
            <v>Y</v>
          </cell>
          <cell r="H377">
            <v>214</v>
          </cell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</row>
        <row r="378">
          <cell r="A378">
            <v>5263</v>
          </cell>
          <cell r="B378"/>
          <cell r="C378" t="str">
            <v>R A Butler Infant School</v>
          </cell>
          <cell r="D378"/>
          <cell r="E378" t="str">
            <v>West</v>
          </cell>
          <cell r="F378"/>
          <cell r="G378" t="str">
            <v>Y</v>
          </cell>
          <cell r="H378">
            <v>250</v>
          </cell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</row>
        <row r="379">
          <cell r="A379">
            <v>5264</v>
          </cell>
          <cell r="B379"/>
          <cell r="C379" t="str">
            <v>R A Butler Junior School</v>
          </cell>
          <cell r="D379"/>
          <cell r="E379" t="str">
            <v>West</v>
          </cell>
          <cell r="F379"/>
          <cell r="G379" t="str">
            <v>Y</v>
          </cell>
          <cell r="H379">
            <v>382.75</v>
          </cell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</row>
        <row r="380">
          <cell r="A380">
            <v>2067</v>
          </cell>
          <cell r="B380"/>
          <cell r="C380" t="str">
            <v>Ravenscroft C P Clacton</v>
          </cell>
          <cell r="D380"/>
          <cell r="E380" t="str">
            <v>North East</v>
          </cell>
          <cell r="F380"/>
          <cell r="G380" t="str">
            <v>Y</v>
          </cell>
          <cell r="H380">
            <v>353</v>
          </cell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</row>
        <row r="381">
          <cell r="A381">
            <v>2999</v>
          </cell>
          <cell r="B381"/>
          <cell r="C381" t="str">
            <v>Rayleigh C P</v>
          </cell>
          <cell r="D381"/>
          <cell r="E381" t="str">
            <v>South</v>
          </cell>
          <cell r="F381"/>
          <cell r="G381" t="str">
            <v>Y</v>
          </cell>
          <cell r="H381">
            <v>423</v>
          </cell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</row>
        <row r="382">
          <cell r="A382">
            <v>2168</v>
          </cell>
          <cell r="B382"/>
          <cell r="C382" t="str">
            <v>Rayne C P &amp; N</v>
          </cell>
          <cell r="D382"/>
          <cell r="E382" t="str">
            <v>Mid</v>
          </cell>
          <cell r="F382"/>
          <cell r="G382" t="str">
            <v>Y</v>
          </cell>
          <cell r="H382">
            <v>221</v>
          </cell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</row>
        <row r="383">
          <cell r="A383">
            <v>2083</v>
          </cell>
          <cell r="B383"/>
          <cell r="C383" t="str">
            <v>Richard De Clare C P Halstead</v>
          </cell>
          <cell r="D383"/>
          <cell r="E383" t="str">
            <v>Mid</v>
          </cell>
          <cell r="F383"/>
          <cell r="G383" t="str">
            <v>Y</v>
          </cell>
          <cell r="H383">
            <v>322</v>
          </cell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</row>
        <row r="384">
          <cell r="A384">
            <v>2161</v>
          </cell>
          <cell r="B384"/>
          <cell r="C384" t="str">
            <v>Ridgewell CE P</v>
          </cell>
          <cell r="D384"/>
          <cell r="E384" t="str">
            <v>Mid</v>
          </cell>
          <cell r="F384"/>
          <cell r="G384" t="str">
            <v>Y</v>
          </cell>
          <cell r="H384">
            <v>62</v>
          </cell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</row>
        <row r="385">
          <cell r="A385">
            <v>3205</v>
          </cell>
          <cell r="B385"/>
          <cell r="C385" t="str">
            <v>Rivenhall CE P</v>
          </cell>
          <cell r="D385"/>
          <cell r="E385" t="str">
            <v>Mid</v>
          </cell>
          <cell r="F385"/>
          <cell r="G385" t="str">
            <v>Y</v>
          </cell>
          <cell r="H385">
            <v>111</v>
          </cell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</row>
        <row r="386">
          <cell r="A386">
            <v>5243</v>
          </cell>
          <cell r="B386"/>
          <cell r="C386" t="str">
            <v>Robert Drake Primary School</v>
          </cell>
          <cell r="D386"/>
          <cell r="E386" t="str">
            <v>South</v>
          </cell>
          <cell r="F386"/>
          <cell r="G386" t="str">
            <v>Y</v>
          </cell>
          <cell r="H386">
            <v>315</v>
          </cell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</row>
        <row r="387">
          <cell r="A387">
            <v>5275</v>
          </cell>
          <cell r="B387"/>
          <cell r="C387" t="str">
            <v>Rochford Primary School and Nursery</v>
          </cell>
          <cell r="D387"/>
          <cell r="E387" t="str">
            <v>South</v>
          </cell>
          <cell r="F387"/>
          <cell r="G387" t="str">
            <v>Y</v>
          </cell>
          <cell r="H387">
            <v>209</v>
          </cell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</row>
        <row r="388">
          <cell r="A388">
            <v>5208</v>
          </cell>
          <cell r="B388"/>
          <cell r="C388" t="str">
            <v>Rolph CE Primary School</v>
          </cell>
          <cell r="D388"/>
          <cell r="E388" t="str">
            <v>North East</v>
          </cell>
          <cell r="F388"/>
          <cell r="G388" t="str">
            <v>Y</v>
          </cell>
          <cell r="H388">
            <v>191</v>
          </cell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</row>
        <row r="389">
          <cell r="A389">
            <v>2124</v>
          </cell>
          <cell r="B389"/>
          <cell r="C389" t="str">
            <v>Roseacres, Uttlesford</v>
          </cell>
          <cell r="D389"/>
          <cell r="E389" t="str">
            <v>West</v>
          </cell>
          <cell r="F389"/>
          <cell r="G389" t="str">
            <v>Y</v>
          </cell>
          <cell r="H389">
            <v>224</v>
          </cell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</row>
        <row r="390">
          <cell r="A390">
            <v>2182</v>
          </cell>
          <cell r="B390"/>
          <cell r="C390" t="str">
            <v>Roxwell CE P</v>
          </cell>
          <cell r="D390"/>
          <cell r="E390" t="str">
            <v>Mid</v>
          </cell>
          <cell r="F390"/>
          <cell r="G390" t="str">
            <v>Y</v>
          </cell>
          <cell r="H390">
            <v>75</v>
          </cell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</row>
        <row r="391">
          <cell r="A391">
            <v>2035</v>
          </cell>
          <cell r="B391"/>
          <cell r="C391" t="str">
            <v>Roydon C P</v>
          </cell>
          <cell r="D391"/>
          <cell r="E391" t="str">
            <v>West</v>
          </cell>
          <cell r="F391"/>
          <cell r="G391" t="str">
            <v>Y</v>
          </cell>
          <cell r="H391">
            <v>197</v>
          </cell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</row>
        <row r="392">
          <cell r="A392">
            <v>2901</v>
          </cell>
          <cell r="B392"/>
          <cell r="C392" t="str">
            <v>Runwell C P</v>
          </cell>
          <cell r="D392"/>
          <cell r="E392" t="str">
            <v>Mid</v>
          </cell>
          <cell r="F392"/>
          <cell r="G392" t="str">
            <v>Y</v>
          </cell>
          <cell r="H392">
            <v>381.58333333333331</v>
          </cell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</row>
        <row r="393">
          <cell r="A393">
            <v>2147</v>
          </cell>
          <cell r="B393"/>
          <cell r="C393" t="str">
            <v>Ryedene C P Vange</v>
          </cell>
          <cell r="D393"/>
          <cell r="E393" t="str">
            <v>South</v>
          </cell>
          <cell r="F393"/>
          <cell r="G393" t="str">
            <v>Y</v>
          </cell>
          <cell r="H393">
            <v>283.58333333333331</v>
          </cell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</row>
        <row r="394">
          <cell r="A394">
            <v>2138</v>
          </cell>
          <cell r="B394"/>
          <cell r="C394" t="str">
            <v>Shalford C P</v>
          </cell>
          <cell r="D394"/>
          <cell r="E394" t="str">
            <v>West</v>
          </cell>
          <cell r="F394"/>
          <cell r="G394" t="str">
            <v>Y</v>
          </cell>
          <cell r="H394">
            <v>62</v>
          </cell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</row>
        <row r="395">
          <cell r="A395">
            <v>2840</v>
          </cell>
          <cell r="B395"/>
          <cell r="C395" t="str">
            <v>Shelley C P</v>
          </cell>
          <cell r="D395"/>
          <cell r="E395" t="str">
            <v>West</v>
          </cell>
          <cell r="F395"/>
          <cell r="G395" t="str">
            <v>Y</v>
          </cell>
          <cell r="H395">
            <v>148</v>
          </cell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</row>
        <row r="396">
          <cell r="A396">
            <v>3452</v>
          </cell>
          <cell r="B396"/>
          <cell r="C396" t="str">
            <v>Shenfield St Marys CE P</v>
          </cell>
          <cell r="D396"/>
          <cell r="E396" t="str">
            <v>South</v>
          </cell>
          <cell r="F396"/>
          <cell r="G396" t="str">
            <v>Y</v>
          </cell>
          <cell r="H396">
            <v>422</v>
          </cell>
          <cell r="I396"/>
          <cell r="J396"/>
          <cell r="K396"/>
          <cell r="L396"/>
          <cell r="M396"/>
          <cell r="N396"/>
          <cell r="O396"/>
          <cell r="P396"/>
          <cell r="Q396"/>
          <cell r="R396"/>
        </row>
        <row r="397">
          <cell r="A397">
            <v>2164</v>
          </cell>
          <cell r="B397"/>
          <cell r="C397" t="str">
            <v>Silver End C P</v>
          </cell>
          <cell r="D397"/>
          <cell r="E397" t="str">
            <v>Mid</v>
          </cell>
          <cell r="F397"/>
          <cell r="G397" t="str">
            <v>Y</v>
          </cell>
          <cell r="H397">
            <v>297.75</v>
          </cell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</row>
        <row r="398">
          <cell r="A398">
            <v>5222</v>
          </cell>
          <cell r="B398"/>
          <cell r="C398" t="str">
            <v>South Benfleet Primary School</v>
          </cell>
          <cell r="D398"/>
          <cell r="E398" t="str">
            <v>South</v>
          </cell>
          <cell r="F398"/>
          <cell r="G398" t="str">
            <v>Y</v>
          </cell>
          <cell r="H398">
            <v>418</v>
          </cell>
          <cell r="I398"/>
          <cell r="J398"/>
          <cell r="K398"/>
          <cell r="L398"/>
          <cell r="M398"/>
          <cell r="N398"/>
          <cell r="O398"/>
          <cell r="P398"/>
          <cell r="Q398"/>
          <cell r="R398"/>
        </row>
        <row r="399">
          <cell r="A399">
            <v>2095</v>
          </cell>
          <cell r="B399"/>
          <cell r="C399" t="str">
            <v>Southminster Primary</v>
          </cell>
          <cell r="D399"/>
          <cell r="E399" t="str">
            <v>Mid</v>
          </cell>
          <cell r="F399"/>
          <cell r="G399" t="str">
            <v>Y</v>
          </cell>
          <cell r="H399">
            <v>196</v>
          </cell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</row>
        <row r="400">
          <cell r="A400">
            <v>5234</v>
          </cell>
          <cell r="B400"/>
          <cell r="C400" t="str">
            <v>St Alban's Catholic Primary School</v>
          </cell>
          <cell r="D400"/>
          <cell r="E400" t="str">
            <v>West</v>
          </cell>
          <cell r="F400"/>
          <cell r="G400" t="str">
            <v>Y</v>
          </cell>
          <cell r="H400">
            <v>207</v>
          </cell>
          <cell r="I400"/>
          <cell r="J400"/>
          <cell r="K400"/>
          <cell r="L400"/>
          <cell r="M400"/>
          <cell r="N400"/>
          <cell r="O400"/>
          <cell r="P400"/>
          <cell r="Q400"/>
          <cell r="R400"/>
        </row>
        <row r="401">
          <cell r="A401">
            <v>2107</v>
          </cell>
          <cell r="B401"/>
          <cell r="C401" t="str">
            <v>St Andrews C I &amp; N Colchester</v>
          </cell>
          <cell r="D401"/>
          <cell r="E401" t="str">
            <v>North East</v>
          </cell>
          <cell r="F401"/>
          <cell r="G401" t="str">
            <v>Y</v>
          </cell>
          <cell r="H401">
            <v>328</v>
          </cell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</row>
        <row r="402">
          <cell r="A402">
            <v>2096</v>
          </cell>
          <cell r="B402"/>
          <cell r="C402" t="str">
            <v>St Andrews C J Colchester</v>
          </cell>
          <cell r="D402"/>
          <cell r="E402" t="str">
            <v>North East</v>
          </cell>
          <cell r="F402"/>
          <cell r="G402" t="str">
            <v>Y</v>
          </cell>
          <cell r="H402">
            <v>191</v>
          </cell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</row>
        <row r="403">
          <cell r="A403">
            <v>3010</v>
          </cell>
          <cell r="B403"/>
          <cell r="C403" t="str">
            <v>St Andrews CE P Gt Yeldham</v>
          </cell>
          <cell r="D403"/>
          <cell r="E403" t="str">
            <v>Mid</v>
          </cell>
          <cell r="F403"/>
          <cell r="G403" t="str">
            <v>Y</v>
          </cell>
          <cell r="H403">
            <v>131</v>
          </cell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</row>
        <row r="404">
          <cell r="A404">
            <v>3303</v>
          </cell>
          <cell r="B404"/>
          <cell r="C404" t="str">
            <v>St Andrews CE P Halstead</v>
          </cell>
          <cell r="D404"/>
          <cell r="E404" t="str">
            <v>Mid</v>
          </cell>
          <cell r="F404"/>
          <cell r="G404" t="str">
            <v>Y</v>
          </cell>
          <cell r="H404">
            <v>213</v>
          </cell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</row>
        <row r="405">
          <cell r="A405">
            <v>2096</v>
          </cell>
          <cell r="B405"/>
          <cell r="C405" t="str">
            <v>St Andrew's CE Primary School Weeley</v>
          </cell>
          <cell r="D405"/>
          <cell r="E405" t="str">
            <v>North East</v>
          </cell>
          <cell r="F405"/>
          <cell r="G405" t="str">
            <v>Y</v>
          </cell>
          <cell r="H405">
            <v>191</v>
          </cell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</row>
        <row r="406">
          <cell r="A406">
            <v>2106</v>
          </cell>
          <cell r="B406"/>
          <cell r="C406" t="str">
            <v>St Cedds CE (VA) P Bradwell</v>
          </cell>
          <cell r="D406"/>
          <cell r="E406" t="str">
            <v>Mid</v>
          </cell>
          <cell r="F406"/>
          <cell r="G406" t="str">
            <v>Y</v>
          </cell>
          <cell r="H406">
            <v>103</v>
          </cell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</row>
        <row r="407">
          <cell r="A407">
            <v>2060</v>
          </cell>
          <cell r="B407"/>
          <cell r="C407" t="str">
            <v>St Clare's RC Primary School</v>
          </cell>
          <cell r="D407"/>
          <cell r="E407" t="str">
            <v>North East</v>
          </cell>
          <cell r="F407"/>
          <cell r="G407" t="str">
            <v>Y</v>
          </cell>
          <cell r="H407">
            <v>303</v>
          </cell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</row>
        <row r="408">
          <cell r="A408">
            <v>5253</v>
          </cell>
          <cell r="B408"/>
          <cell r="C408" t="str">
            <v>St Helens RC Junior School</v>
          </cell>
          <cell r="D408"/>
          <cell r="E408" t="str">
            <v>South</v>
          </cell>
          <cell r="F408"/>
          <cell r="G408" t="str">
            <v>Y</v>
          </cell>
          <cell r="H408">
            <v>365</v>
          </cell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</row>
        <row r="409">
          <cell r="A409">
            <v>2149</v>
          </cell>
          <cell r="B409"/>
          <cell r="C409" t="str">
            <v>St James CE (A) P Colchester</v>
          </cell>
          <cell r="D409"/>
          <cell r="E409" t="str">
            <v>North East</v>
          </cell>
          <cell r="F409"/>
          <cell r="G409" t="str">
            <v>Y</v>
          </cell>
          <cell r="H409">
            <v>411</v>
          </cell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</row>
        <row r="410">
          <cell r="A410">
            <v>2121</v>
          </cell>
          <cell r="B410"/>
          <cell r="C410" t="str">
            <v>St James CE P Harlow</v>
          </cell>
          <cell r="D410"/>
          <cell r="E410" t="str">
            <v>West</v>
          </cell>
          <cell r="F410"/>
          <cell r="G410" t="str">
            <v>Y</v>
          </cell>
          <cell r="H410">
            <v>200</v>
          </cell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</row>
        <row r="411">
          <cell r="A411">
            <v>3122</v>
          </cell>
          <cell r="B411"/>
          <cell r="C411" t="str">
            <v>St Johns CE P Buckhurst Hill</v>
          </cell>
          <cell r="D411"/>
          <cell r="E411" t="str">
            <v>West</v>
          </cell>
          <cell r="F411"/>
          <cell r="G411" t="str">
            <v>Y</v>
          </cell>
          <cell r="H411">
            <v>411</v>
          </cell>
          <cell r="I411"/>
          <cell r="J411"/>
          <cell r="K411"/>
          <cell r="L411"/>
          <cell r="M411"/>
          <cell r="N411"/>
          <cell r="O411"/>
          <cell r="P411"/>
          <cell r="Q411"/>
          <cell r="R411"/>
        </row>
        <row r="412">
          <cell r="A412">
            <v>2135</v>
          </cell>
          <cell r="B412"/>
          <cell r="C412" t="str">
            <v>St Johns Road, Stansted</v>
          </cell>
          <cell r="D412"/>
          <cell r="E412" t="str">
            <v>West</v>
          </cell>
          <cell r="F412"/>
          <cell r="G412" t="str">
            <v>Y</v>
          </cell>
          <cell r="H412">
            <v>158.58333333333334</v>
          </cell>
          <cell r="I412"/>
          <cell r="J412"/>
          <cell r="K412"/>
          <cell r="L412"/>
          <cell r="M412"/>
          <cell r="N412"/>
          <cell r="O412"/>
          <cell r="P412"/>
          <cell r="Q412"/>
          <cell r="R412"/>
        </row>
        <row r="413">
          <cell r="A413">
            <v>3411</v>
          </cell>
          <cell r="B413"/>
          <cell r="C413" t="str">
            <v>St Josephs RC P Canvey Island</v>
          </cell>
          <cell r="D413"/>
          <cell r="E413" t="str">
            <v>South</v>
          </cell>
          <cell r="F413"/>
          <cell r="G413" t="str">
            <v>Y</v>
          </cell>
          <cell r="H413">
            <v>198</v>
          </cell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</row>
        <row r="414">
          <cell r="A414">
            <v>3302</v>
          </cell>
          <cell r="B414"/>
          <cell r="C414" t="str">
            <v>St Josephs RC P Harwich</v>
          </cell>
          <cell r="D414"/>
          <cell r="E414" t="str">
            <v>North East</v>
          </cell>
          <cell r="F414"/>
          <cell r="G414" t="str">
            <v>Y</v>
          </cell>
          <cell r="H414">
            <v>119</v>
          </cell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</row>
        <row r="415">
          <cell r="A415">
            <v>2046</v>
          </cell>
          <cell r="B415"/>
          <cell r="C415" t="str">
            <v>St Lukes RC P Harlow</v>
          </cell>
          <cell r="D415"/>
          <cell r="E415" t="str">
            <v>West</v>
          </cell>
          <cell r="F415"/>
          <cell r="G415" t="str">
            <v>Y</v>
          </cell>
          <cell r="H415">
            <v>204</v>
          </cell>
          <cell r="I415"/>
          <cell r="J415"/>
          <cell r="K415"/>
          <cell r="L415"/>
          <cell r="M415"/>
          <cell r="N415"/>
          <cell r="O415"/>
          <cell r="P415"/>
          <cell r="Q415"/>
          <cell r="R415"/>
        </row>
        <row r="416">
          <cell r="A416">
            <v>3401</v>
          </cell>
          <cell r="B416"/>
          <cell r="C416" t="str">
            <v>St Margarets CE P Bowers Gifford</v>
          </cell>
          <cell r="D416"/>
          <cell r="E416" t="str">
            <v>South</v>
          </cell>
          <cell r="F416"/>
          <cell r="G416" t="str">
            <v>Y</v>
          </cell>
          <cell r="H416">
            <v>210</v>
          </cell>
          <cell r="I416"/>
          <cell r="J416"/>
          <cell r="K416"/>
          <cell r="L416"/>
          <cell r="M416"/>
          <cell r="N416"/>
          <cell r="O416"/>
          <cell r="P416"/>
          <cell r="Q416"/>
          <cell r="R416"/>
        </row>
        <row r="417">
          <cell r="A417">
            <v>3211</v>
          </cell>
          <cell r="B417"/>
          <cell r="C417" t="str">
            <v>St Marys CE P Kelvedon</v>
          </cell>
          <cell r="D417"/>
          <cell r="E417" t="str">
            <v>Mid</v>
          </cell>
          <cell r="F417"/>
          <cell r="G417" t="str">
            <v>Y</v>
          </cell>
          <cell r="H417">
            <v>399</v>
          </cell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</row>
        <row r="418">
          <cell r="A418">
            <v>2186</v>
          </cell>
          <cell r="B418"/>
          <cell r="C418" t="str">
            <v>St Marys CE P Woodham Ferrers</v>
          </cell>
          <cell r="D418"/>
          <cell r="E418" t="str">
            <v>Mid</v>
          </cell>
          <cell r="F418"/>
          <cell r="G418" t="str">
            <v>Y</v>
          </cell>
          <cell r="H418">
            <v>45</v>
          </cell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</row>
        <row r="419">
          <cell r="A419">
            <v>3232</v>
          </cell>
          <cell r="B419"/>
          <cell r="C419" t="str">
            <v>St Nicholas CE P Tillingham</v>
          </cell>
          <cell r="D419"/>
          <cell r="E419" t="str">
            <v>Mid</v>
          </cell>
          <cell r="F419"/>
          <cell r="G419" t="str">
            <v>Y</v>
          </cell>
          <cell r="H419">
            <v>154</v>
          </cell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</row>
        <row r="420">
          <cell r="A420">
            <v>2137</v>
          </cell>
          <cell r="B420"/>
          <cell r="C420" t="str">
            <v>St Osyth CE School</v>
          </cell>
          <cell r="D420"/>
          <cell r="E420" t="str">
            <v>North East</v>
          </cell>
          <cell r="F420"/>
          <cell r="G420" t="str">
            <v>Y</v>
          </cell>
          <cell r="H420">
            <v>277</v>
          </cell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</row>
        <row r="421">
          <cell r="A421">
            <v>3471</v>
          </cell>
          <cell r="B421"/>
          <cell r="C421" t="str">
            <v>St Peters RC P Billericay</v>
          </cell>
          <cell r="D421"/>
          <cell r="E421" t="str">
            <v>South</v>
          </cell>
          <cell r="F421"/>
          <cell r="G421" t="str">
            <v>Y</v>
          </cell>
          <cell r="H421">
            <v>414</v>
          </cell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</row>
        <row r="422">
          <cell r="A422">
            <v>3770</v>
          </cell>
          <cell r="B422"/>
          <cell r="C422" t="str">
            <v>St Pius X RC P Chelmsford</v>
          </cell>
          <cell r="D422"/>
          <cell r="E422" t="str">
            <v>Mid</v>
          </cell>
          <cell r="F422"/>
          <cell r="G422" t="str">
            <v>Y</v>
          </cell>
          <cell r="H422">
            <v>209</v>
          </cell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</row>
        <row r="423">
          <cell r="A423">
            <v>2091</v>
          </cell>
          <cell r="B423"/>
          <cell r="C423" t="str">
            <v>St Teresa s RC P Basildon</v>
          </cell>
          <cell r="D423"/>
          <cell r="E423" t="str">
            <v>South</v>
          </cell>
          <cell r="F423"/>
          <cell r="G423" t="str">
            <v>Y</v>
          </cell>
          <cell r="H423">
            <v>211</v>
          </cell>
          <cell r="I423"/>
          <cell r="J423"/>
          <cell r="K423"/>
          <cell r="L423"/>
          <cell r="M423"/>
          <cell r="N423"/>
          <cell r="O423"/>
          <cell r="P423"/>
          <cell r="Q423"/>
          <cell r="R423"/>
        </row>
        <row r="424">
          <cell r="A424">
            <v>3321</v>
          </cell>
          <cell r="B424"/>
          <cell r="C424" t="str">
            <v>St Teresa s RC P Colchester</v>
          </cell>
          <cell r="D424"/>
          <cell r="E424" t="str">
            <v>North East</v>
          </cell>
          <cell r="F424"/>
          <cell r="G424" t="str">
            <v>Y</v>
          </cell>
          <cell r="H424">
            <v>215</v>
          </cell>
          <cell r="I424"/>
          <cell r="J424"/>
          <cell r="K424"/>
          <cell r="L424"/>
          <cell r="M424"/>
          <cell r="N424"/>
          <cell r="O424"/>
          <cell r="P424"/>
          <cell r="Q424"/>
          <cell r="R424"/>
        </row>
        <row r="425">
          <cell r="A425">
            <v>3467</v>
          </cell>
          <cell r="B425"/>
          <cell r="C425" t="str">
            <v>St Teresa s RC P Hawkwell</v>
          </cell>
          <cell r="D425"/>
          <cell r="E425" t="str">
            <v>South</v>
          </cell>
          <cell r="F425"/>
          <cell r="G425" t="str">
            <v>Y</v>
          </cell>
          <cell r="H425">
            <v>173</v>
          </cell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</row>
        <row r="426">
          <cell r="A426">
            <v>3824</v>
          </cell>
          <cell r="B426"/>
          <cell r="C426" t="str">
            <v>St Thomas More s Catholic P Colchester</v>
          </cell>
          <cell r="D426"/>
          <cell r="E426" t="str">
            <v>North East</v>
          </cell>
          <cell r="F426"/>
          <cell r="G426" t="str">
            <v>Y</v>
          </cell>
          <cell r="H426">
            <v>205</v>
          </cell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</row>
        <row r="427">
          <cell r="A427">
            <v>5223</v>
          </cell>
          <cell r="B427"/>
          <cell r="C427" t="str">
            <v>St Thomas More's RC Primary School</v>
          </cell>
          <cell r="D427"/>
          <cell r="E427" t="str">
            <v>West</v>
          </cell>
          <cell r="F427"/>
          <cell r="G427" t="str">
            <v>Y</v>
          </cell>
          <cell r="H427">
            <v>209</v>
          </cell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</row>
        <row r="428">
          <cell r="A428">
            <v>2119</v>
          </cell>
          <cell r="B428"/>
          <cell r="C428" t="str">
            <v>Stambridge C P</v>
          </cell>
          <cell r="D428"/>
          <cell r="E428" t="str">
            <v>South</v>
          </cell>
          <cell r="F428"/>
          <cell r="G428" t="str">
            <v>Y</v>
          </cell>
          <cell r="H428">
            <v>86</v>
          </cell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</row>
        <row r="429">
          <cell r="A429">
            <v>2172</v>
          </cell>
          <cell r="B429"/>
          <cell r="C429" t="str">
            <v>Stanley Drapkin</v>
          </cell>
          <cell r="D429"/>
          <cell r="E429" t="str">
            <v>West</v>
          </cell>
          <cell r="F429"/>
          <cell r="G429" t="str">
            <v>Y</v>
          </cell>
          <cell r="H429">
            <v>173</v>
          </cell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</row>
        <row r="430">
          <cell r="A430">
            <v>2163</v>
          </cell>
          <cell r="B430"/>
          <cell r="C430" t="str">
            <v>Stapleford Abbotts C P</v>
          </cell>
          <cell r="D430"/>
          <cell r="E430" t="str">
            <v>West</v>
          </cell>
          <cell r="F430"/>
          <cell r="G430" t="str">
            <v>Y</v>
          </cell>
          <cell r="H430">
            <v>118</v>
          </cell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</row>
        <row r="431">
          <cell r="A431">
            <v>3841</v>
          </cell>
          <cell r="B431"/>
          <cell r="C431" t="str">
            <v>Staples Road C P Loughton</v>
          </cell>
          <cell r="D431"/>
          <cell r="E431" t="str">
            <v>West</v>
          </cell>
          <cell r="F431"/>
          <cell r="G431" t="str">
            <v>Y</v>
          </cell>
          <cell r="H431">
            <v>621</v>
          </cell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</row>
        <row r="432">
          <cell r="A432">
            <v>3460</v>
          </cell>
          <cell r="B432"/>
          <cell r="C432" t="str">
            <v>Stisted CE P</v>
          </cell>
          <cell r="D432"/>
          <cell r="E432" t="str">
            <v>Mid</v>
          </cell>
          <cell r="F432"/>
          <cell r="G432" t="str">
            <v>Y</v>
          </cell>
          <cell r="H432">
            <v>106</v>
          </cell>
          <cell r="I432"/>
          <cell r="J432"/>
          <cell r="K432"/>
          <cell r="L432"/>
          <cell r="M432"/>
          <cell r="N432"/>
          <cell r="O432"/>
          <cell r="P432"/>
          <cell r="Q432"/>
          <cell r="R432"/>
        </row>
        <row r="433">
          <cell r="A433">
            <v>2133</v>
          </cell>
          <cell r="B433"/>
          <cell r="C433" t="str">
            <v>Takeley Primary School</v>
          </cell>
          <cell r="D433"/>
          <cell r="E433" t="str">
            <v>West</v>
          </cell>
          <cell r="F433"/>
          <cell r="G433" t="str">
            <v>Y</v>
          </cell>
          <cell r="H433">
            <v>367</v>
          </cell>
          <cell r="I433"/>
          <cell r="J433"/>
          <cell r="K433"/>
          <cell r="L433"/>
          <cell r="M433"/>
          <cell r="N433"/>
          <cell r="O433"/>
          <cell r="P433"/>
          <cell r="Q433"/>
          <cell r="R433"/>
        </row>
        <row r="434">
          <cell r="A434">
            <v>2665</v>
          </cell>
          <cell r="B434"/>
          <cell r="C434" t="str">
            <v>Tany s Dell C P Harlow</v>
          </cell>
          <cell r="D434"/>
          <cell r="E434" t="str">
            <v>West</v>
          </cell>
          <cell r="F434"/>
          <cell r="G434" t="str">
            <v>Y</v>
          </cell>
          <cell r="H434">
            <v>408</v>
          </cell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</row>
        <row r="435">
          <cell r="A435">
            <v>2126</v>
          </cell>
          <cell r="B435"/>
          <cell r="C435" t="str">
            <v>Templars C P Witham</v>
          </cell>
          <cell r="D435"/>
          <cell r="E435" t="str">
            <v>Mid</v>
          </cell>
          <cell r="F435"/>
          <cell r="G435" t="str">
            <v>Y</v>
          </cell>
          <cell r="H435">
            <v>268</v>
          </cell>
          <cell r="I435"/>
          <cell r="J435"/>
          <cell r="K435"/>
          <cell r="L435"/>
          <cell r="M435"/>
          <cell r="N435"/>
          <cell r="O435"/>
          <cell r="P435"/>
          <cell r="Q435"/>
          <cell r="R435"/>
        </row>
        <row r="436">
          <cell r="A436">
            <v>2873</v>
          </cell>
          <cell r="B436"/>
          <cell r="C436" t="str">
            <v>Theydon Bois C P</v>
          </cell>
          <cell r="D436"/>
          <cell r="E436" t="str">
            <v>West</v>
          </cell>
          <cell r="F436"/>
          <cell r="G436" t="str">
            <v>Y</v>
          </cell>
          <cell r="H436">
            <v>312</v>
          </cell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</row>
        <row r="437">
          <cell r="A437">
            <v>3835</v>
          </cell>
          <cell r="B437"/>
          <cell r="C437" t="str">
            <v>Thundersley Primary</v>
          </cell>
          <cell r="D437"/>
          <cell r="E437" t="str">
            <v>South</v>
          </cell>
          <cell r="F437"/>
          <cell r="G437" t="str">
            <v>Y</v>
          </cell>
          <cell r="H437">
            <v>476</v>
          </cell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</row>
        <row r="438">
          <cell r="A438">
            <v>2042</v>
          </cell>
          <cell r="B438"/>
          <cell r="C438" t="str">
            <v>Tiptree Heath C P</v>
          </cell>
          <cell r="D438"/>
          <cell r="E438" t="str">
            <v>North East</v>
          </cell>
          <cell r="F438"/>
          <cell r="G438" t="str">
            <v>Y</v>
          </cell>
          <cell r="H438">
            <v>185</v>
          </cell>
          <cell r="I438"/>
          <cell r="J438"/>
          <cell r="K438"/>
          <cell r="L438"/>
          <cell r="M438"/>
          <cell r="N438"/>
          <cell r="O438"/>
          <cell r="P438"/>
          <cell r="Q438"/>
          <cell r="R438"/>
        </row>
        <row r="439">
          <cell r="A439">
            <v>3660</v>
          </cell>
          <cell r="B439"/>
          <cell r="C439" t="str">
            <v>Tolleshunt D Arcy St Nicholas CE P</v>
          </cell>
          <cell r="D439"/>
          <cell r="E439" t="str">
            <v>Mid</v>
          </cell>
          <cell r="F439"/>
          <cell r="G439" t="str">
            <v>Y</v>
          </cell>
          <cell r="H439">
            <v>110</v>
          </cell>
          <cell r="I439"/>
          <cell r="J439"/>
          <cell r="K439"/>
          <cell r="L439"/>
          <cell r="M439"/>
          <cell r="N439"/>
          <cell r="O439"/>
          <cell r="P439"/>
          <cell r="Q439"/>
          <cell r="R439"/>
        </row>
        <row r="440">
          <cell r="A440">
            <v>2176</v>
          </cell>
          <cell r="B440"/>
          <cell r="C440" t="str">
            <v>Two Village Primary School</v>
          </cell>
          <cell r="D440"/>
          <cell r="E440" t="str">
            <v>North East</v>
          </cell>
          <cell r="F440"/>
          <cell r="G440" t="str">
            <v>Y</v>
          </cell>
          <cell r="H440">
            <v>162</v>
          </cell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</row>
        <row r="441">
          <cell r="A441">
            <v>2850</v>
          </cell>
          <cell r="B441"/>
          <cell r="C441" t="str">
            <v>Tyrrells C P The Springfield</v>
          </cell>
          <cell r="D441"/>
          <cell r="E441" t="str">
            <v>Mid</v>
          </cell>
          <cell r="F441"/>
          <cell r="G441" t="str">
            <v>Y</v>
          </cell>
          <cell r="H441">
            <v>444</v>
          </cell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</row>
        <row r="442">
          <cell r="A442">
            <v>2179</v>
          </cell>
          <cell r="B442"/>
          <cell r="C442" t="str">
            <v>Waltham Holy Cross Primary School</v>
          </cell>
          <cell r="D442"/>
          <cell r="E442" t="str">
            <v>West</v>
          </cell>
          <cell r="F442"/>
          <cell r="G442" t="str">
            <v>Y</v>
          </cell>
          <cell r="H442">
            <v>546</v>
          </cell>
          <cell r="I442"/>
          <cell r="J442"/>
          <cell r="K442"/>
          <cell r="L442"/>
          <cell r="M442"/>
          <cell r="N442"/>
          <cell r="O442"/>
          <cell r="P442"/>
          <cell r="Q442"/>
          <cell r="R442"/>
        </row>
        <row r="443">
          <cell r="A443">
            <v>2110</v>
          </cell>
          <cell r="B443"/>
          <cell r="C443" t="str">
            <v>Water Lane Primary Harlow</v>
          </cell>
          <cell r="D443"/>
          <cell r="E443" t="str">
            <v>West</v>
          </cell>
          <cell r="F443"/>
          <cell r="G443" t="str">
            <v>Y</v>
          </cell>
          <cell r="H443">
            <v>192</v>
          </cell>
          <cell r="I443"/>
          <cell r="J443"/>
          <cell r="K443"/>
          <cell r="L443"/>
          <cell r="M443"/>
          <cell r="N443"/>
          <cell r="O443"/>
          <cell r="P443"/>
          <cell r="Q443"/>
          <cell r="R443"/>
        </row>
        <row r="444">
          <cell r="A444">
            <v>2666</v>
          </cell>
          <cell r="B444"/>
          <cell r="C444" t="str">
            <v>Waterman C P Rochford</v>
          </cell>
          <cell r="D444"/>
          <cell r="E444" t="str">
            <v>South</v>
          </cell>
          <cell r="F444"/>
          <cell r="G444" t="str">
            <v>Y</v>
          </cell>
          <cell r="H444">
            <v>83</v>
          </cell>
          <cell r="I444"/>
          <cell r="J444"/>
          <cell r="K444"/>
          <cell r="L444"/>
          <cell r="M444"/>
          <cell r="N444"/>
          <cell r="O444"/>
          <cell r="P444"/>
          <cell r="Q444"/>
          <cell r="R444"/>
        </row>
        <row r="445">
          <cell r="A445">
            <v>5232</v>
          </cell>
          <cell r="B445"/>
          <cell r="C445" t="str">
            <v>Westerings Primary School</v>
          </cell>
          <cell r="D445"/>
          <cell r="E445" t="str">
            <v>South</v>
          </cell>
          <cell r="F445"/>
          <cell r="G445" t="str">
            <v>Y</v>
          </cell>
          <cell r="H445">
            <v>417.58333333333331</v>
          </cell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</row>
        <row r="446">
          <cell r="A446">
            <v>2915</v>
          </cell>
          <cell r="B446"/>
          <cell r="C446" t="str">
            <v>Westwood C P Hadleigh</v>
          </cell>
          <cell r="D446"/>
          <cell r="E446" t="str">
            <v>South</v>
          </cell>
          <cell r="F446"/>
          <cell r="G446" t="str">
            <v>Y</v>
          </cell>
          <cell r="H446">
            <v>209</v>
          </cell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</row>
        <row r="447">
          <cell r="A447">
            <v>2503</v>
          </cell>
          <cell r="B447"/>
          <cell r="C447" t="str">
            <v>White Bridge C P The Loughton</v>
          </cell>
          <cell r="D447"/>
          <cell r="E447" t="str">
            <v>West</v>
          </cell>
          <cell r="F447"/>
          <cell r="G447" t="str">
            <v>Y</v>
          </cell>
          <cell r="H447">
            <v>423.58333333333331</v>
          </cell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</row>
        <row r="448">
          <cell r="A448">
            <v>2146</v>
          </cell>
          <cell r="B448"/>
          <cell r="C448" t="str">
            <v>Whitmore C P Basildon</v>
          </cell>
          <cell r="D448"/>
          <cell r="E448" t="str">
            <v>South</v>
          </cell>
          <cell r="F448"/>
          <cell r="G448" t="str">
            <v>Y</v>
          </cell>
          <cell r="H448">
            <v>610.75</v>
          </cell>
          <cell r="I448"/>
          <cell r="J448"/>
          <cell r="K448"/>
          <cell r="L448"/>
          <cell r="M448"/>
          <cell r="N448"/>
          <cell r="O448"/>
          <cell r="P448"/>
          <cell r="Q448"/>
          <cell r="R448"/>
        </row>
        <row r="449">
          <cell r="A449">
            <v>3101</v>
          </cell>
          <cell r="B449"/>
          <cell r="C449" t="str">
            <v>Wickford CE I</v>
          </cell>
          <cell r="D449"/>
          <cell r="E449" t="str">
            <v>South</v>
          </cell>
          <cell r="F449"/>
          <cell r="G449" t="str">
            <v>Y</v>
          </cell>
          <cell r="H449">
            <v>123</v>
          </cell>
          <cell r="I449"/>
          <cell r="J449"/>
          <cell r="K449"/>
          <cell r="L449"/>
          <cell r="M449"/>
          <cell r="N449"/>
          <cell r="O449"/>
          <cell r="P449"/>
          <cell r="Q449"/>
          <cell r="R449"/>
        </row>
        <row r="450">
          <cell r="A450">
            <v>2173</v>
          </cell>
          <cell r="B450"/>
          <cell r="C450" t="str">
            <v>William Martin CE J Harlow</v>
          </cell>
          <cell r="D450"/>
          <cell r="E450" t="str">
            <v>West</v>
          </cell>
          <cell r="F450"/>
          <cell r="G450" t="str">
            <v>Y</v>
          </cell>
          <cell r="H450">
            <v>234</v>
          </cell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</row>
        <row r="451">
          <cell r="A451">
            <v>3133</v>
          </cell>
          <cell r="B451"/>
          <cell r="C451" t="str">
            <v>William Martin I &amp; N Harlow</v>
          </cell>
          <cell r="D451"/>
          <cell r="E451" t="str">
            <v>West</v>
          </cell>
          <cell r="F451"/>
          <cell r="G451" t="str">
            <v>Y</v>
          </cell>
          <cell r="H451">
            <v>157</v>
          </cell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</row>
        <row r="452">
          <cell r="A452">
            <v>2111</v>
          </cell>
          <cell r="B452"/>
          <cell r="C452" t="str">
            <v>Willow Brook, Colchester</v>
          </cell>
          <cell r="D452"/>
          <cell r="E452" t="str">
            <v>North East</v>
          </cell>
          <cell r="F452"/>
          <cell r="G452" t="str">
            <v>Y</v>
          </cell>
          <cell r="H452">
            <v>175</v>
          </cell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</row>
        <row r="453">
          <cell r="A453">
            <v>2014</v>
          </cell>
          <cell r="B453"/>
          <cell r="C453" t="str">
            <v>Willows Primary Basildon</v>
          </cell>
          <cell r="D453"/>
          <cell r="E453" t="str">
            <v>South</v>
          </cell>
          <cell r="F453"/>
          <cell r="G453" t="str">
            <v>Y</v>
          </cell>
          <cell r="H453">
            <v>586</v>
          </cell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</row>
        <row r="454">
          <cell r="A454">
            <v>2129</v>
          </cell>
          <cell r="B454"/>
          <cell r="C454" t="str">
            <v>Winter Gardens C Primary Canvey Island</v>
          </cell>
          <cell r="D454"/>
          <cell r="E454" t="str">
            <v>South</v>
          </cell>
          <cell r="F454"/>
          <cell r="G454" t="str">
            <v>Y</v>
          </cell>
          <cell r="H454">
            <v>377</v>
          </cell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</row>
        <row r="455">
          <cell r="A455">
            <v>2136</v>
          </cell>
          <cell r="B455"/>
          <cell r="C455" t="str">
            <v>Woodham Ley C P Thundersley</v>
          </cell>
          <cell r="D455"/>
          <cell r="E455" t="str">
            <v>South</v>
          </cell>
          <cell r="F455"/>
          <cell r="G455" t="str">
            <v>Y</v>
          </cell>
          <cell r="H455">
            <v>211</v>
          </cell>
          <cell r="I455"/>
          <cell r="J455"/>
          <cell r="K455"/>
          <cell r="L455"/>
          <cell r="M455"/>
          <cell r="N455"/>
          <cell r="O455"/>
          <cell r="P455"/>
          <cell r="Q455"/>
          <cell r="R455"/>
        </row>
        <row r="456">
          <cell r="A456">
            <v>5213</v>
          </cell>
          <cell r="B456"/>
          <cell r="C456" t="str">
            <v>Woodville Primary School</v>
          </cell>
          <cell r="D456"/>
          <cell r="E456" t="str">
            <v>Mid</v>
          </cell>
          <cell r="F456"/>
          <cell r="G456" t="str">
            <v>Y</v>
          </cell>
          <cell r="H456">
            <v>415</v>
          </cell>
          <cell r="I456"/>
          <cell r="J456"/>
          <cell r="K456"/>
          <cell r="L456"/>
          <cell r="M456"/>
          <cell r="N456"/>
          <cell r="O456"/>
          <cell r="P456"/>
          <cell r="Q456"/>
          <cell r="R456"/>
        </row>
        <row r="457">
          <cell r="A457">
            <v>5262</v>
          </cell>
          <cell r="B457"/>
          <cell r="C457" t="str">
            <v>Wyburns Primary School</v>
          </cell>
          <cell r="D457"/>
          <cell r="E457" t="str">
            <v>South</v>
          </cell>
          <cell r="F457"/>
          <cell r="G457" t="str">
            <v>Y</v>
          </cell>
          <cell r="H457">
            <v>210</v>
          </cell>
          <cell r="I457"/>
          <cell r="J457"/>
          <cell r="K457"/>
          <cell r="L457"/>
          <cell r="M457"/>
          <cell r="N457"/>
          <cell r="O457"/>
          <cell r="P457"/>
          <cell r="Q457"/>
          <cell r="R457"/>
        </row>
        <row r="458">
          <cell r="A458"/>
          <cell r="B458"/>
          <cell r="C458" t="str">
            <v>Total Primary</v>
          </cell>
          <cell r="D458"/>
          <cell r="E458"/>
          <cell r="F458"/>
          <cell r="G458"/>
          <cell r="H458">
            <v>118387.24999999994</v>
          </cell>
          <cell r="I458"/>
          <cell r="J458"/>
          <cell r="K458">
            <v>27140770</v>
          </cell>
          <cell r="L458">
            <v>-9008525</v>
          </cell>
          <cell r="M458">
            <v>30179451</v>
          </cell>
          <cell r="N458">
            <v>-5969844</v>
          </cell>
          <cell r="O458">
            <v>324648349</v>
          </cell>
          <cell r="P458">
            <v>40257365</v>
          </cell>
          <cell r="Q458">
            <v>756930</v>
          </cell>
          <cell r="R458"/>
        </row>
        <row r="459">
          <cell r="A459">
            <v>5406</v>
          </cell>
          <cell r="B459">
            <v>7880</v>
          </cell>
          <cell r="C459" t="str">
            <v>Beauchamps School</v>
          </cell>
          <cell r="D459" t="str">
            <v>GJR</v>
          </cell>
          <cell r="E459" t="str">
            <v>South</v>
          </cell>
          <cell r="F459" t="str">
            <v>Y</v>
          </cell>
          <cell r="G459" t="str">
            <v/>
          </cell>
          <cell r="H459">
            <v>1224</v>
          </cell>
          <cell r="I459">
            <v>0.84819999999999995</v>
          </cell>
          <cell r="J459" t="str">
            <v/>
          </cell>
          <cell r="K459">
            <v>714000</v>
          </cell>
          <cell r="L459">
            <v>-236920.2200000016</v>
          </cell>
          <cell r="M459">
            <v>717000</v>
          </cell>
          <cell r="N459">
            <v>-233920.2200000016</v>
          </cell>
          <cell r="O459">
            <v>9248854.4199999981</v>
          </cell>
          <cell r="P459">
            <v>1255743.4500000011</v>
          </cell>
          <cell r="Q459">
            <v>0</v>
          </cell>
          <cell r="R459">
            <v>13.577286364077093</v>
          </cell>
        </row>
        <row r="460">
          <cell r="A460">
            <v>4680</v>
          </cell>
          <cell r="B460">
            <v>5090</v>
          </cell>
          <cell r="C460" t="str">
            <v>De La Salle Basildon</v>
          </cell>
          <cell r="D460" t="str">
            <v>GJR</v>
          </cell>
          <cell r="E460" t="str">
            <v>South</v>
          </cell>
          <cell r="F460" t="str">
            <v>Y</v>
          </cell>
          <cell r="G460" t="str">
            <v/>
          </cell>
          <cell r="H460">
            <v>757</v>
          </cell>
          <cell r="I460">
            <v>0.84060000000000001</v>
          </cell>
          <cell r="J460" t="str">
            <v/>
          </cell>
          <cell r="K460">
            <v>543293.30000000005</v>
          </cell>
          <cell r="L460">
            <v>-9083.8799999987241</v>
          </cell>
          <cell r="M460">
            <v>554217.74</v>
          </cell>
          <cell r="N460">
            <v>1840.56000000122</v>
          </cell>
          <cell r="O460">
            <v>5663143.2999999989</v>
          </cell>
          <cell r="P460">
            <v>638195.74000000022</v>
          </cell>
          <cell r="Q460">
            <v>0</v>
          </cell>
          <cell r="R460">
            <v>11.269284674466922</v>
          </cell>
        </row>
        <row r="461">
          <cell r="A461">
            <v>5466</v>
          </cell>
          <cell r="B461">
            <v>5890</v>
          </cell>
          <cell r="C461" t="str">
            <v>St Benedict's College (RC)</v>
          </cell>
          <cell r="D461" t="str">
            <v>NS</v>
          </cell>
          <cell r="E461" t="str">
            <v>North East</v>
          </cell>
          <cell r="F461" t="str">
            <v>Y</v>
          </cell>
          <cell r="G461" t="str">
            <v/>
          </cell>
          <cell r="H461">
            <v>888</v>
          </cell>
          <cell r="I461">
            <v>0.81769999999999998</v>
          </cell>
          <cell r="J461" t="str">
            <v/>
          </cell>
          <cell r="K461">
            <v>230422.16</v>
          </cell>
          <cell r="L461">
            <v>-23042.109999998618</v>
          </cell>
          <cell r="M461">
            <v>278320.87</v>
          </cell>
          <cell r="N461">
            <v>24856.600000001374</v>
          </cell>
          <cell r="O461">
            <v>5551608.7799999993</v>
          </cell>
          <cell r="P461">
            <v>232795.71999999881</v>
          </cell>
          <cell r="Q461">
            <v>0</v>
          </cell>
          <cell r="R461">
            <v>4.1933019639038545</v>
          </cell>
        </row>
        <row r="462">
          <cell r="A462">
            <v>4701</v>
          </cell>
          <cell r="B462">
            <v>5690</v>
          </cell>
          <cell r="C462" t="str">
            <v>St John Payne RC Chelmsford</v>
          </cell>
          <cell r="D462" t="str">
            <v>GJR</v>
          </cell>
          <cell r="E462" t="str">
            <v>Mid</v>
          </cell>
          <cell r="F462" t="str">
            <v>Y</v>
          </cell>
          <cell r="G462" t="str">
            <v/>
          </cell>
          <cell r="H462">
            <v>950</v>
          </cell>
          <cell r="I462">
            <v>0.8327</v>
          </cell>
          <cell r="J462" t="str">
            <v/>
          </cell>
          <cell r="K462">
            <v>299198.66000000003</v>
          </cell>
          <cell r="L462">
            <v>-123924.79999999993</v>
          </cell>
          <cell r="M462">
            <v>501409.38</v>
          </cell>
          <cell r="N462">
            <v>78285.920000000042</v>
          </cell>
          <cell r="O462">
            <v>7264299.0299999993</v>
          </cell>
          <cell r="P462">
            <v>863417.22999999858</v>
          </cell>
          <cell r="Q462">
            <v>0</v>
          </cell>
          <cell r="R462">
            <v>11.885761123465187</v>
          </cell>
        </row>
        <row r="463">
          <cell r="A463">
            <v>4010</v>
          </cell>
          <cell r="B463"/>
          <cell r="C463" t="str">
            <v>Alec Hunter High School Braintree</v>
          </cell>
          <cell r="D463"/>
          <cell r="E463" t="str">
            <v>Mid</v>
          </cell>
          <cell r="F463"/>
          <cell r="G463" t="str">
            <v>Y</v>
          </cell>
          <cell r="H463">
            <v>909</v>
          </cell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</row>
        <row r="464">
          <cell r="A464">
            <v>5442</v>
          </cell>
          <cell r="B464"/>
          <cell r="C464" t="str">
            <v>Anglo European School</v>
          </cell>
          <cell r="D464"/>
          <cell r="E464" t="str">
            <v>South</v>
          </cell>
          <cell r="F464"/>
          <cell r="G464" t="str">
            <v>Y</v>
          </cell>
          <cell r="H464">
            <v>1160</v>
          </cell>
          <cell r="I464"/>
          <cell r="J464"/>
          <cell r="K464"/>
          <cell r="L464"/>
          <cell r="M464"/>
          <cell r="N464"/>
          <cell r="O464"/>
          <cell r="P464"/>
          <cell r="Q464"/>
          <cell r="R464"/>
        </row>
        <row r="465">
          <cell r="A465">
            <v>5418</v>
          </cell>
          <cell r="B465"/>
          <cell r="C465" t="str">
            <v>Appleton School</v>
          </cell>
          <cell r="D465"/>
          <cell r="E465" t="str">
            <v>South</v>
          </cell>
          <cell r="F465"/>
          <cell r="G465" t="str">
            <v>Y</v>
          </cell>
          <cell r="H465">
            <v>1397</v>
          </cell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</row>
        <row r="466">
          <cell r="A466">
            <v>6908</v>
          </cell>
          <cell r="B466"/>
          <cell r="C466" t="str">
            <v>Basildon Lower Academy</v>
          </cell>
          <cell r="D466"/>
          <cell r="E466" t="str">
            <v>South</v>
          </cell>
          <cell r="F466"/>
          <cell r="G466" t="str">
            <v>Y</v>
          </cell>
          <cell r="H466">
            <v>828</v>
          </cell>
          <cell r="I466"/>
          <cell r="J466"/>
          <cell r="K466"/>
          <cell r="L466"/>
          <cell r="M466"/>
          <cell r="N466"/>
          <cell r="O466"/>
          <cell r="P466"/>
          <cell r="Q466"/>
          <cell r="R466"/>
        </row>
        <row r="467">
          <cell r="A467">
            <v>6909</v>
          </cell>
          <cell r="B467"/>
          <cell r="C467" t="str">
            <v>Basildon Upper Academy</v>
          </cell>
          <cell r="D467"/>
          <cell r="E467" t="str">
            <v>South</v>
          </cell>
          <cell r="F467"/>
          <cell r="G467" t="str">
            <v>Y</v>
          </cell>
          <cell r="H467">
            <v>423</v>
          </cell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</row>
        <row r="468">
          <cell r="A468">
            <v>4005</v>
          </cell>
          <cell r="B468"/>
          <cell r="C468" t="str">
            <v>Becket Keys CofE Free School</v>
          </cell>
          <cell r="D468"/>
          <cell r="E468" t="str">
            <v>South</v>
          </cell>
          <cell r="F468"/>
          <cell r="G468" t="str">
            <v>Y</v>
          </cell>
          <cell r="H468">
            <v>830</v>
          </cell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</row>
        <row r="469">
          <cell r="A469">
            <v>5468</v>
          </cell>
          <cell r="B469"/>
          <cell r="C469" t="str">
            <v>Billericay School</v>
          </cell>
          <cell r="D469"/>
          <cell r="E469" t="str">
            <v>South</v>
          </cell>
          <cell r="F469"/>
          <cell r="G469" t="str">
            <v>Y</v>
          </cell>
          <cell r="H469">
            <v>1396</v>
          </cell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</row>
        <row r="470">
          <cell r="A470">
            <v>5416</v>
          </cell>
          <cell r="B470"/>
          <cell r="C470" t="str">
            <v>Boswells School</v>
          </cell>
          <cell r="D470"/>
          <cell r="E470" t="str">
            <v>Mid</v>
          </cell>
          <cell r="F470"/>
          <cell r="G470" t="str">
            <v>Y</v>
          </cell>
          <cell r="H470">
            <v>1231</v>
          </cell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</row>
        <row r="471">
          <cell r="A471">
            <v>4027</v>
          </cell>
          <cell r="B471"/>
          <cell r="C471" t="str">
            <v>Brentwood County High School</v>
          </cell>
          <cell r="D471"/>
          <cell r="E471" t="str">
            <v>South</v>
          </cell>
          <cell r="F471"/>
          <cell r="G471" t="str">
            <v>Y</v>
          </cell>
          <cell r="H471">
            <v>662</v>
          </cell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</row>
        <row r="472">
          <cell r="A472">
            <v>5461</v>
          </cell>
          <cell r="B472"/>
          <cell r="C472" t="str">
            <v>Brentwood Ursuline Convent High School</v>
          </cell>
          <cell r="D472"/>
          <cell r="E472" t="str">
            <v>South</v>
          </cell>
          <cell r="F472"/>
          <cell r="G472" t="str">
            <v>Y</v>
          </cell>
          <cell r="H472">
            <v>859</v>
          </cell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</row>
        <row r="473">
          <cell r="A473">
            <v>5407</v>
          </cell>
          <cell r="B473"/>
          <cell r="C473" t="str">
            <v>Bromfords School</v>
          </cell>
          <cell r="D473"/>
          <cell r="E473" t="str">
            <v>South</v>
          </cell>
          <cell r="F473"/>
          <cell r="G473" t="str">
            <v>Y</v>
          </cell>
          <cell r="H473">
            <v>1012</v>
          </cell>
          <cell r="I473"/>
          <cell r="J473"/>
          <cell r="K473"/>
          <cell r="L473"/>
          <cell r="M473"/>
          <cell r="N473"/>
          <cell r="O473"/>
          <cell r="P473"/>
          <cell r="Q473"/>
          <cell r="R473"/>
        </row>
        <row r="474">
          <cell r="A474">
            <v>4333</v>
          </cell>
          <cell r="B474"/>
          <cell r="C474" t="str">
            <v>Burnt Mill Harlow</v>
          </cell>
          <cell r="D474"/>
          <cell r="E474" t="str">
            <v>West</v>
          </cell>
          <cell r="F474"/>
          <cell r="G474" t="str">
            <v>Y</v>
          </cell>
          <cell r="H474">
            <v>1152</v>
          </cell>
          <cell r="I474"/>
          <cell r="J474"/>
          <cell r="K474"/>
          <cell r="L474"/>
          <cell r="M474"/>
          <cell r="N474"/>
          <cell r="O474"/>
          <cell r="P474"/>
          <cell r="Q474"/>
          <cell r="R474"/>
        </row>
        <row r="475">
          <cell r="A475">
            <v>4033</v>
          </cell>
          <cell r="B475"/>
          <cell r="C475" t="str">
            <v>Castle View School</v>
          </cell>
          <cell r="D475"/>
          <cell r="E475" t="str">
            <v>South</v>
          </cell>
          <cell r="F475"/>
          <cell r="G475" t="str">
            <v>Y</v>
          </cell>
          <cell r="H475">
            <v>877</v>
          </cell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</row>
        <row r="476">
          <cell r="A476">
            <v>5429</v>
          </cell>
          <cell r="B476"/>
          <cell r="C476" t="str">
            <v>Chelmer Valley High School</v>
          </cell>
          <cell r="D476"/>
          <cell r="E476" t="str">
            <v>Mid</v>
          </cell>
          <cell r="F476"/>
          <cell r="G476" t="str">
            <v>Y</v>
          </cell>
          <cell r="H476">
            <v>1001</v>
          </cell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</row>
        <row r="477">
          <cell r="A477">
            <v>5410</v>
          </cell>
          <cell r="B477"/>
          <cell r="C477" t="str">
            <v>Chelmsford County High School</v>
          </cell>
          <cell r="D477"/>
          <cell r="E477" t="str">
            <v>Mid</v>
          </cell>
          <cell r="F477"/>
          <cell r="G477" t="str">
            <v>Y</v>
          </cell>
          <cell r="H477">
            <v>789</v>
          </cell>
          <cell r="I477"/>
          <cell r="J477"/>
          <cell r="K477"/>
          <cell r="L477"/>
          <cell r="M477"/>
          <cell r="N477"/>
          <cell r="O477"/>
          <cell r="P477"/>
          <cell r="Q477"/>
          <cell r="R477"/>
        </row>
        <row r="478">
          <cell r="A478">
            <v>6910</v>
          </cell>
          <cell r="B478"/>
          <cell r="C478" t="str">
            <v>Clacton Coastal Academy</v>
          </cell>
          <cell r="D478"/>
          <cell r="E478" t="str">
            <v>North East</v>
          </cell>
          <cell r="F478"/>
          <cell r="G478" t="str">
            <v>Y</v>
          </cell>
          <cell r="H478">
            <v>1148</v>
          </cell>
          <cell r="I478"/>
          <cell r="J478"/>
          <cell r="K478"/>
          <cell r="L478"/>
          <cell r="M478"/>
          <cell r="N478"/>
          <cell r="O478"/>
          <cell r="P478"/>
          <cell r="Q478"/>
          <cell r="R478"/>
        </row>
        <row r="479">
          <cell r="A479">
            <v>5444</v>
          </cell>
          <cell r="B479"/>
          <cell r="C479" t="str">
            <v>Clacton County High School</v>
          </cell>
          <cell r="D479"/>
          <cell r="E479" t="str">
            <v>North East</v>
          </cell>
          <cell r="F479"/>
          <cell r="G479" t="str">
            <v>Y</v>
          </cell>
          <cell r="H479">
            <v>1455.5833333333335</v>
          </cell>
          <cell r="I479"/>
          <cell r="J479"/>
          <cell r="K479"/>
          <cell r="L479"/>
          <cell r="M479"/>
          <cell r="N479"/>
          <cell r="O479"/>
          <cell r="P479"/>
          <cell r="Q479"/>
          <cell r="R479"/>
        </row>
        <row r="480">
          <cell r="A480">
            <v>6911</v>
          </cell>
          <cell r="B480"/>
          <cell r="C480" t="str">
            <v>Colchester Academy</v>
          </cell>
          <cell r="D480"/>
          <cell r="E480" t="str">
            <v>North East</v>
          </cell>
          <cell r="F480"/>
          <cell r="G480" t="str">
            <v>Y</v>
          </cell>
          <cell r="H480">
            <v>825</v>
          </cell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</row>
        <row r="481">
          <cell r="A481">
            <v>5454</v>
          </cell>
          <cell r="B481"/>
          <cell r="C481" t="str">
            <v>Colchester County High School For Girls</v>
          </cell>
          <cell r="D481"/>
          <cell r="E481" t="str">
            <v>North East</v>
          </cell>
          <cell r="F481"/>
          <cell r="G481" t="str">
            <v>Y</v>
          </cell>
          <cell r="H481">
            <v>831</v>
          </cell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</row>
        <row r="482">
          <cell r="A482">
            <v>5443</v>
          </cell>
          <cell r="B482"/>
          <cell r="C482" t="str">
            <v>Colchester Royal Grammar School</v>
          </cell>
          <cell r="D482"/>
          <cell r="E482" t="str">
            <v>North East</v>
          </cell>
          <cell r="F482"/>
          <cell r="G482" t="str">
            <v>Y</v>
          </cell>
          <cell r="H482">
            <v>614</v>
          </cell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</row>
        <row r="483">
          <cell r="A483">
            <v>4032</v>
          </cell>
          <cell r="B483"/>
          <cell r="C483" t="str">
            <v>Colne Community School &amp; Colne College</v>
          </cell>
          <cell r="D483"/>
          <cell r="E483" t="str">
            <v>North East</v>
          </cell>
          <cell r="F483"/>
          <cell r="G483" t="str">
            <v>Y</v>
          </cell>
          <cell r="H483">
            <v>1216.5833333333335</v>
          </cell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</row>
        <row r="484">
          <cell r="A484">
            <v>5420</v>
          </cell>
          <cell r="B484"/>
          <cell r="C484" t="str">
            <v>Cornelius Vermuyden School</v>
          </cell>
          <cell r="D484"/>
          <cell r="E484" t="str">
            <v>South</v>
          </cell>
          <cell r="F484"/>
          <cell r="G484" t="str">
            <v>Y</v>
          </cell>
          <cell r="H484">
            <v>880</v>
          </cell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</row>
        <row r="485">
          <cell r="A485">
            <v>5426</v>
          </cell>
          <cell r="B485"/>
          <cell r="C485" t="str">
            <v>Davenant Foundation School</v>
          </cell>
          <cell r="D485"/>
          <cell r="E485" t="str">
            <v>West</v>
          </cell>
          <cell r="F485"/>
          <cell r="G485" t="str">
            <v>Y</v>
          </cell>
          <cell r="H485">
            <v>897</v>
          </cell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</row>
        <row r="486">
          <cell r="A486">
            <v>4018</v>
          </cell>
          <cell r="B486"/>
          <cell r="C486" t="str">
            <v>Deanes School</v>
          </cell>
          <cell r="D486"/>
          <cell r="E486" t="str">
            <v>South</v>
          </cell>
          <cell r="F486"/>
          <cell r="G486" t="str">
            <v>Y</v>
          </cell>
          <cell r="H486">
            <v>524</v>
          </cell>
          <cell r="I486"/>
          <cell r="J486"/>
          <cell r="K486"/>
          <cell r="L486"/>
          <cell r="M486"/>
          <cell r="N486"/>
          <cell r="O486"/>
          <cell r="P486"/>
          <cell r="Q486"/>
          <cell r="R486"/>
        </row>
        <row r="487">
          <cell r="A487">
            <v>4001</v>
          </cell>
          <cell r="B487"/>
          <cell r="C487" t="str">
            <v>Debden Park High</v>
          </cell>
          <cell r="D487"/>
          <cell r="E487" t="str">
            <v>West</v>
          </cell>
          <cell r="F487"/>
          <cell r="G487" t="str">
            <v>Y</v>
          </cell>
          <cell r="H487">
            <v>891</v>
          </cell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</row>
        <row r="488">
          <cell r="A488">
            <v>5422</v>
          </cell>
          <cell r="B488"/>
          <cell r="C488" t="str">
            <v>FitzWimarc School</v>
          </cell>
          <cell r="D488"/>
          <cell r="E488" t="str">
            <v>South</v>
          </cell>
          <cell r="F488"/>
          <cell r="G488" t="str">
            <v>Y</v>
          </cell>
          <cell r="H488">
            <v>1437.5833333333335</v>
          </cell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</row>
        <row r="489">
          <cell r="A489">
            <v>4015</v>
          </cell>
          <cell r="B489"/>
          <cell r="C489" t="str">
            <v>Forest Hall</v>
          </cell>
          <cell r="D489"/>
          <cell r="E489" t="str">
            <v>West</v>
          </cell>
          <cell r="F489"/>
          <cell r="G489" t="str">
            <v>Y</v>
          </cell>
          <cell r="H489">
            <v>487.5</v>
          </cell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</row>
        <row r="490">
          <cell r="A490">
            <v>5441</v>
          </cell>
          <cell r="B490"/>
          <cell r="C490" t="str">
            <v>Gilberd School</v>
          </cell>
          <cell r="D490"/>
          <cell r="E490" t="str">
            <v>North East</v>
          </cell>
          <cell r="F490"/>
          <cell r="G490" t="str">
            <v>Y</v>
          </cell>
          <cell r="H490">
            <v>1590</v>
          </cell>
          <cell r="I490"/>
          <cell r="J490"/>
          <cell r="K490"/>
          <cell r="L490"/>
          <cell r="M490"/>
          <cell r="N490"/>
          <cell r="O490"/>
          <cell r="P490"/>
          <cell r="Q490"/>
          <cell r="R490"/>
        </row>
        <row r="491">
          <cell r="A491">
            <v>4390</v>
          </cell>
          <cell r="B491"/>
          <cell r="C491" t="str">
            <v>Great Baddow High Chelmsford</v>
          </cell>
          <cell r="D491"/>
          <cell r="E491" t="str">
            <v>Mid</v>
          </cell>
          <cell r="F491"/>
          <cell r="G491" t="str">
            <v>Y</v>
          </cell>
          <cell r="H491">
            <v>1255</v>
          </cell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</row>
        <row r="492">
          <cell r="A492">
            <v>6906</v>
          </cell>
          <cell r="B492"/>
          <cell r="C492" t="str">
            <v>Greensward College</v>
          </cell>
          <cell r="D492"/>
          <cell r="E492" t="str">
            <v>South</v>
          </cell>
          <cell r="F492"/>
          <cell r="G492" t="str">
            <v>Y</v>
          </cell>
          <cell r="H492">
            <v>1264</v>
          </cell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</row>
        <row r="493">
          <cell r="A493">
            <v>4024</v>
          </cell>
          <cell r="B493"/>
          <cell r="C493" t="str">
            <v>Harwich School</v>
          </cell>
          <cell r="D493"/>
          <cell r="E493" t="str">
            <v>North East</v>
          </cell>
          <cell r="F493"/>
          <cell r="G493" t="str">
            <v>Y</v>
          </cell>
          <cell r="H493">
            <v>1055</v>
          </cell>
          <cell r="I493"/>
          <cell r="J493"/>
          <cell r="K493"/>
          <cell r="L493"/>
          <cell r="M493"/>
          <cell r="N493"/>
          <cell r="O493"/>
          <cell r="P493"/>
          <cell r="Q493"/>
          <cell r="R493"/>
        </row>
        <row r="494">
          <cell r="A494">
            <v>4026</v>
          </cell>
          <cell r="B494"/>
          <cell r="C494" t="str">
            <v>Hedingham</v>
          </cell>
          <cell r="D494"/>
          <cell r="E494" t="str">
            <v>Mid</v>
          </cell>
          <cell r="F494"/>
          <cell r="G494" t="str">
            <v>Y</v>
          </cell>
          <cell r="H494">
            <v>969</v>
          </cell>
          <cell r="I494"/>
          <cell r="J494"/>
          <cell r="K494"/>
          <cell r="L494"/>
          <cell r="M494"/>
          <cell r="N494"/>
          <cell r="O494"/>
          <cell r="P494"/>
          <cell r="Q494"/>
          <cell r="R494"/>
        </row>
        <row r="495">
          <cell r="A495">
            <v>5457</v>
          </cell>
          <cell r="B495"/>
          <cell r="C495" t="str">
            <v>Helena Romanes School</v>
          </cell>
          <cell r="D495"/>
          <cell r="E495" t="str">
            <v>West</v>
          </cell>
          <cell r="F495"/>
          <cell r="G495" t="str">
            <v>Y</v>
          </cell>
          <cell r="H495">
            <v>1130.5833333333335</v>
          </cell>
          <cell r="I495"/>
          <cell r="J495"/>
          <cell r="K495"/>
          <cell r="L495"/>
          <cell r="M495"/>
          <cell r="N495"/>
          <cell r="O495"/>
          <cell r="P495"/>
          <cell r="Q495"/>
          <cell r="R495"/>
        </row>
        <row r="496">
          <cell r="A496">
            <v>4400</v>
          </cell>
          <cell r="B496"/>
          <cell r="C496" t="str">
            <v>Honywood The Coggeshall</v>
          </cell>
          <cell r="D496"/>
          <cell r="E496" t="str">
            <v>Mid</v>
          </cell>
          <cell r="F496"/>
          <cell r="G496" t="str">
            <v>Y</v>
          </cell>
          <cell r="H496">
            <v>813</v>
          </cell>
          <cell r="I496"/>
          <cell r="J496"/>
          <cell r="K496"/>
          <cell r="L496"/>
          <cell r="M496"/>
          <cell r="N496"/>
          <cell r="O496"/>
          <cell r="P496"/>
          <cell r="Q496"/>
          <cell r="R496"/>
        </row>
        <row r="497">
          <cell r="A497">
            <v>5455</v>
          </cell>
          <cell r="B497"/>
          <cell r="C497" t="str">
            <v>Hylands School</v>
          </cell>
          <cell r="D497"/>
          <cell r="E497" t="str">
            <v>Mid</v>
          </cell>
          <cell r="F497"/>
          <cell r="G497" t="str">
            <v>Y</v>
          </cell>
          <cell r="H497">
            <v>611</v>
          </cell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</row>
        <row r="498">
          <cell r="A498">
            <v>4007</v>
          </cell>
          <cell r="B498"/>
          <cell r="C498" t="str">
            <v>James Hornsby High School</v>
          </cell>
          <cell r="D498"/>
          <cell r="E498" t="str">
            <v>South</v>
          </cell>
          <cell r="F498"/>
          <cell r="G498" t="str">
            <v>Y</v>
          </cell>
          <cell r="H498">
            <v>916</v>
          </cell>
          <cell r="I498"/>
          <cell r="J498"/>
          <cell r="K498"/>
          <cell r="L498"/>
          <cell r="M498"/>
          <cell r="N498"/>
          <cell r="O498"/>
          <cell r="P498"/>
          <cell r="Q498"/>
          <cell r="R498"/>
        </row>
        <row r="499">
          <cell r="A499">
            <v>5436</v>
          </cell>
          <cell r="B499"/>
          <cell r="C499" t="str">
            <v>Joyce Frankland Academy</v>
          </cell>
          <cell r="D499"/>
          <cell r="E499" t="str">
            <v>West</v>
          </cell>
          <cell r="F499"/>
          <cell r="G499" t="str">
            <v>Y</v>
          </cell>
          <cell r="H499">
            <v>837</v>
          </cell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</row>
        <row r="500">
          <cell r="A500">
            <v>5421</v>
          </cell>
          <cell r="B500"/>
          <cell r="C500" t="str">
            <v>King Edmund School</v>
          </cell>
          <cell r="D500"/>
          <cell r="E500" t="str">
            <v>South</v>
          </cell>
          <cell r="F500"/>
          <cell r="G500" t="str">
            <v>Y</v>
          </cell>
          <cell r="H500">
            <v>1329</v>
          </cell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</row>
        <row r="501">
          <cell r="A501">
            <v>5411</v>
          </cell>
          <cell r="B501"/>
          <cell r="C501" t="str">
            <v>King Edward VI Grammar School</v>
          </cell>
          <cell r="D501"/>
          <cell r="E501" t="str">
            <v>Mid</v>
          </cell>
          <cell r="F501"/>
          <cell r="G501" t="str">
            <v>Y</v>
          </cell>
          <cell r="H501">
            <v>751</v>
          </cell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</row>
        <row r="502">
          <cell r="A502">
            <v>5415</v>
          </cell>
          <cell r="B502"/>
          <cell r="C502" t="str">
            <v>King Harold School</v>
          </cell>
          <cell r="D502"/>
          <cell r="E502" t="str">
            <v>West</v>
          </cell>
          <cell r="F502"/>
          <cell r="G502" t="str">
            <v>Y</v>
          </cell>
          <cell r="H502">
            <v>669</v>
          </cell>
          <cell r="I502"/>
          <cell r="J502"/>
          <cell r="K502"/>
          <cell r="L502"/>
          <cell r="M502"/>
          <cell r="N502"/>
          <cell r="O502"/>
          <cell r="P502"/>
          <cell r="Q502"/>
          <cell r="R502"/>
        </row>
        <row r="503">
          <cell r="A503">
            <v>5403</v>
          </cell>
          <cell r="B503"/>
          <cell r="C503" t="str">
            <v>King John School</v>
          </cell>
          <cell r="D503"/>
          <cell r="E503" t="str">
            <v>South</v>
          </cell>
          <cell r="F503"/>
          <cell r="G503" t="str">
            <v>Y</v>
          </cell>
          <cell r="H503">
            <v>1681</v>
          </cell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</row>
        <row r="504">
          <cell r="A504">
            <v>6907</v>
          </cell>
          <cell r="B504"/>
          <cell r="C504" t="str">
            <v>Maltings Academy</v>
          </cell>
          <cell r="D504"/>
          <cell r="E504" t="str">
            <v>Mid</v>
          </cell>
          <cell r="F504"/>
          <cell r="G504" t="str">
            <v>Y</v>
          </cell>
          <cell r="H504">
            <v>899</v>
          </cell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</row>
        <row r="505">
          <cell r="A505">
            <v>5470</v>
          </cell>
          <cell r="B505"/>
          <cell r="C505" t="str">
            <v>Manningtree High School</v>
          </cell>
          <cell r="D505"/>
          <cell r="E505" t="str">
            <v>North East</v>
          </cell>
          <cell r="F505"/>
          <cell r="G505" t="str">
            <v>Y</v>
          </cell>
          <cell r="H505">
            <v>895.58333333333337</v>
          </cell>
          <cell r="I505"/>
          <cell r="J505"/>
          <cell r="K505"/>
          <cell r="L505"/>
          <cell r="M505"/>
          <cell r="N505"/>
          <cell r="O505"/>
          <cell r="P505"/>
          <cell r="Q505"/>
          <cell r="R505"/>
        </row>
        <row r="506">
          <cell r="A506">
            <v>4035</v>
          </cell>
          <cell r="B506"/>
          <cell r="C506" t="str">
            <v>Mark Hall Harlow</v>
          </cell>
          <cell r="D506"/>
          <cell r="E506" t="str">
            <v>West</v>
          </cell>
          <cell r="F506"/>
          <cell r="G506" t="str">
            <v>Y</v>
          </cell>
          <cell r="H506">
            <v>793</v>
          </cell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</row>
        <row r="507">
          <cell r="A507">
            <v>4471</v>
          </cell>
          <cell r="B507"/>
          <cell r="C507" t="str">
            <v>Mayflower Co High Billericay</v>
          </cell>
          <cell r="D507"/>
          <cell r="E507" t="str">
            <v>South</v>
          </cell>
          <cell r="F507"/>
          <cell r="G507" t="str">
            <v>Y</v>
          </cell>
          <cell r="H507">
            <v>1312</v>
          </cell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</row>
        <row r="508">
          <cell r="A508">
            <v>4480</v>
          </cell>
          <cell r="B508"/>
          <cell r="C508" t="str">
            <v>Moulsham High Chelmsford</v>
          </cell>
          <cell r="D508"/>
          <cell r="E508" t="str">
            <v>Mid</v>
          </cell>
          <cell r="F508"/>
          <cell r="G508" t="str">
            <v>Y</v>
          </cell>
          <cell r="H508">
            <v>1315.5</v>
          </cell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</row>
        <row r="509">
          <cell r="A509">
            <v>6905</v>
          </cell>
          <cell r="B509"/>
          <cell r="C509" t="str">
            <v>New Rickstones</v>
          </cell>
          <cell r="D509"/>
          <cell r="E509" t="str">
            <v>Mid</v>
          </cell>
          <cell r="F509"/>
          <cell r="G509" t="str">
            <v>Y</v>
          </cell>
          <cell r="H509">
            <v>802</v>
          </cell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</row>
        <row r="510">
          <cell r="A510">
            <v>4420</v>
          </cell>
          <cell r="B510"/>
          <cell r="C510" t="str">
            <v>Notley High The Braintree</v>
          </cell>
          <cell r="D510"/>
          <cell r="E510" t="str">
            <v>Mid</v>
          </cell>
          <cell r="F510"/>
          <cell r="G510" t="str">
            <v>Y</v>
          </cell>
          <cell r="H510">
            <v>1235</v>
          </cell>
          <cell r="I510"/>
          <cell r="J510"/>
          <cell r="K510"/>
          <cell r="L510"/>
          <cell r="M510"/>
          <cell r="N510"/>
          <cell r="O510"/>
          <cell r="P510"/>
          <cell r="Q510"/>
          <cell r="R510"/>
        </row>
        <row r="511">
          <cell r="A511">
            <v>4016</v>
          </cell>
          <cell r="B511"/>
          <cell r="C511" t="str">
            <v>Ongar Academy</v>
          </cell>
          <cell r="D511"/>
          <cell r="E511" t="str">
            <v>West</v>
          </cell>
          <cell r="F511"/>
          <cell r="G511" t="str">
            <v>Y</v>
          </cell>
          <cell r="H511">
            <v>587</v>
          </cell>
          <cell r="I511"/>
          <cell r="J511"/>
          <cell r="K511"/>
          <cell r="L511"/>
          <cell r="M511"/>
          <cell r="N511"/>
          <cell r="O511"/>
          <cell r="P511"/>
          <cell r="Q511"/>
          <cell r="R511"/>
        </row>
        <row r="512">
          <cell r="A512">
            <v>4004</v>
          </cell>
          <cell r="B512"/>
          <cell r="C512" t="str">
            <v>Ormiston Rivers</v>
          </cell>
          <cell r="D512"/>
          <cell r="E512" t="str">
            <v>Mid</v>
          </cell>
          <cell r="F512"/>
          <cell r="G512" t="str">
            <v>Y</v>
          </cell>
          <cell r="H512">
            <v>1015</v>
          </cell>
          <cell r="I512"/>
          <cell r="J512"/>
          <cell r="K512"/>
          <cell r="L512"/>
          <cell r="M512"/>
          <cell r="N512"/>
          <cell r="O512"/>
          <cell r="P512"/>
          <cell r="Q512"/>
          <cell r="R512"/>
        </row>
        <row r="513">
          <cell r="A513">
            <v>4323</v>
          </cell>
          <cell r="B513"/>
          <cell r="C513" t="str">
            <v>Passmores Harlow</v>
          </cell>
          <cell r="D513"/>
          <cell r="E513" t="str">
            <v>West</v>
          </cell>
          <cell r="F513"/>
          <cell r="G513" t="str">
            <v>Y</v>
          </cell>
          <cell r="H513">
            <v>1217.5833333333335</v>
          </cell>
          <cell r="I513"/>
          <cell r="J513"/>
          <cell r="K513"/>
          <cell r="L513"/>
          <cell r="M513"/>
          <cell r="N513"/>
          <cell r="O513"/>
          <cell r="P513"/>
          <cell r="Q513"/>
          <cell r="R513"/>
        </row>
        <row r="514">
          <cell r="A514">
            <v>4031</v>
          </cell>
          <cell r="B514"/>
          <cell r="C514" t="str">
            <v>Philip Morant School</v>
          </cell>
          <cell r="D514"/>
          <cell r="E514" t="str">
            <v>North East</v>
          </cell>
          <cell r="F514"/>
          <cell r="G514" t="str">
            <v>Y</v>
          </cell>
          <cell r="H514">
            <v>1544.1666666666665</v>
          </cell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</row>
        <row r="515">
          <cell r="A515">
            <v>5402</v>
          </cell>
          <cell r="B515"/>
          <cell r="C515" t="str">
            <v>Plume School</v>
          </cell>
          <cell r="D515"/>
          <cell r="E515" t="str">
            <v>Mid</v>
          </cell>
          <cell r="F515"/>
          <cell r="G515" t="str">
            <v>Y</v>
          </cell>
          <cell r="H515">
            <v>1514</v>
          </cell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</row>
        <row r="516">
          <cell r="A516">
            <v>4008</v>
          </cell>
          <cell r="B516"/>
          <cell r="C516" t="str">
            <v>Ramsey The Halstead</v>
          </cell>
          <cell r="D516"/>
          <cell r="E516" t="str">
            <v>Mid</v>
          </cell>
          <cell r="F516"/>
          <cell r="G516" t="str">
            <v>Y</v>
          </cell>
          <cell r="H516">
            <v>771.66666666666674</v>
          </cell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</row>
        <row r="517">
          <cell r="A517">
            <v>4499</v>
          </cell>
          <cell r="B517"/>
          <cell r="C517" t="str">
            <v>Roding Valley High Loughton</v>
          </cell>
          <cell r="D517"/>
          <cell r="E517" t="str">
            <v>West</v>
          </cell>
          <cell r="F517"/>
          <cell r="G517" t="str">
            <v>Y</v>
          </cell>
          <cell r="H517">
            <v>1157</v>
          </cell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</row>
        <row r="518">
          <cell r="A518">
            <v>5408</v>
          </cell>
          <cell r="B518"/>
          <cell r="C518" t="str">
            <v>Saffron Walden County High School</v>
          </cell>
          <cell r="D518"/>
          <cell r="E518" t="str">
            <v>West</v>
          </cell>
          <cell r="F518"/>
          <cell r="G518" t="str">
            <v>Y</v>
          </cell>
          <cell r="H518">
            <v>1477</v>
          </cell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</row>
        <row r="519">
          <cell r="A519">
            <v>5463</v>
          </cell>
          <cell r="B519"/>
          <cell r="C519" t="str">
            <v>Sandon School</v>
          </cell>
          <cell r="D519"/>
          <cell r="E519" t="str">
            <v>Mid</v>
          </cell>
          <cell r="F519"/>
          <cell r="G519" t="str">
            <v>Y</v>
          </cell>
          <cell r="H519">
            <v>1072</v>
          </cell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</row>
        <row r="520">
          <cell r="A520">
            <v>5467</v>
          </cell>
          <cell r="B520"/>
          <cell r="C520" t="str">
            <v>Shenfield High School</v>
          </cell>
          <cell r="D520"/>
          <cell r="E520" t="str">
            <v>South</v>
          </cell>
          <cell r="F520"/>
          <cell r="G520" t="str">
            <v>Y</v>
          </cell>
          <cell r="H520">
            <v>1113</v>
          </cell>
          <cell r="I520"/>
          <cell r="J520"/>
          <cell r="K520"/>
          <cell r="L520"/>
          <cell r="M520"/>
          <cell r="N520"/>
          <cell r="O520"/>
          <cell r="P520"/>
          <cell r="Q520"/>
          <cell r="R520"/>
        </row>
        <row r="521">
          <cell r="A521">
            <v>5448</v>
          </cell>
          <cell r="B521"/>
          <cell r="C521" t="str">
            <v>St Helena School</v>
          </cell>
          <cell r="D521"/>
          <cell r="E521" t="str">
            <v>North East</v>
          </cell>
          <cell r="F521"/>
          <cell r="G521" t="str">
            <v>Y</v>
          </cell>
          <cell r="H521">
            <v>977</v>
          </cell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</row>
        <row r="522">
          <cell r="A522">
            <v>4023</v>
          </cell>
          <cell r="B522"/>
          <cell r="C522" t="str">
            <v>St Johns CE Epping</v>
          </cell>
          <cell r="D522"/>
          <cell r="E522" t="str">
            <v>West</v>
          </cell>
          <cell r="F522"/>
          <cell r="G522" t="str">
            <v>Y</v>
          </cell>
          <cell r="H522">
            <v>848</v>
          </cell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</row>
        <row r="523">
          <cell r="A523">
            <v>5458</v>
          </cell>
          <cell r="B523"/>
          <cell r="C523" t="str">
            <v>St Mark's West Essex Catholic School</v>
          </cell>
          <cell r="D523"/>
          <cell r="E523" t="str">
            <v>West</v>
          </cell>
          <cell r="F523"/>
          <cell r="G523" t="str">
            <v>Y</v>
          </cell>
          <cell r="H523">
            <v>864</v>
          </cell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</row>
        <row r="524">
          <cell r="A524">
            <v>5433</v>
          </cell>
          <cell r="B524"/>
          <cell r="C524" t="str">
            <v>St Martin's School</v>
          </cell>
          <cell r="D524"/>
          <cell r="E524" t="str">
            <v>South</v>
          </cell>
          <cell r="F524"/>
          <cell r="G524" t="str">
            <v>Y</v>
          </cell>
          <cell r="H524">
            <v>1408</v>
          </cell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</row>
        <row r="525">
          <cell r="A525">
            <v>5462</v>
          </cell>
          <cell r="B525"/>
          <cell r="C525" t="str">
            <v>Stanway School</v>
          </cell>
          <cell r="D525"/>
          <cell r="E525" t="str">
            <v>North East</v>
          </cell>
          <cell r="F525"/>
          <cell r="G525" t="str">
            <v>Y</v>
          </cell>
          <cell r="H525">
            <v>1382.1666666666665</v>
          </cell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</row>
        <row r="526">
          <cell r="A526">
            <v>4343</v>
          </cell>
          <cell r="B526"/>
          <cell r="C526" t="str">
            <v>Stewards Harlow</v>
          </cell>
          <cell r="D526"/>
          <cell r="E526" t="str">
            <v>West</v>
          </cell>
          <cell r="F526"/>
          <cell r="G526" t="str">
            <v>Y</v>
          </cell>
          <cell r="H526">
            <v>1087</v>
          </cell>
          <cell r="I526"/>
          <cell r="J526"/>
          <cell r="K526"/>
          <cell r="L526"/>
          <cell r="M526"/>
          <cell r="N526"/>
          <cell r="O526"/>
          <cell r="P526"/>
          <cell r="Q526"/>
          <cell r="R526"/>
        </row>
        <row r="527">
          <cell r="A527">
            <v>4011</v>
          </cell>
          <cell r="B527"/>
          <cell r="C527" t="str">
            <v>Sweyne Park The, Rayleigh</v>
          </cell>
          <cell r="D527"/>
          <cell r="E527" t="str">
            <v>South</v>
          </cell>
          <cell r="F527"/>
          <cell r="G527" t="str">
            <v>Y</v>
          </cell>
          <cell r="H527">
            <v>1273</v>
          </cell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</row>
        <row r="528">
          <cell r="A528">
            <v>4470</v>
          </cell>
          <cell r="B528"/>
          <cell r="C528" t="str">
            <v>Tabor Science College</v>
          </cell>
          <cell r="D528"/>
          <cell r="E528" t="str">
            <v>Mid</v>
          </cell>
          <cell r="F528"/>
          <cell r="G528" t="str">
            <v>Y</v>
          </cell>
          <cell r="H528">
            <v>724</v>
          </cell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</row>
        <row r="529">
          <cell r="A529">
            <v>5432</v>
          </cell>
          <cell r="B529"/>
          <cell r="C529" t="str">
            <v>Tendring Technology &amp; Sixth Form College</v>
          </cell>
          <cell r="D529"/>
          <cell r="E529" t="str">
            <v>North East</v>
          </cell>
          <cell r="F529"/>
          <cell r="G529" t="str">
            <v>Y</v>
          </cell>
          <cell r="H529">
            <v>1550</v>
          </cell>
          <cell r="I529"/>
          <cell r="J529"/>
          <cell r="K529"/>
          <cell r="L529"/>
          <cell r="M529"/>
          <cell r="N529"/>
          <cell r="O529"/>
          <cell r="P529"/>
          <cell r="Q529"/>
          <cell r="R529"/>
        </row>
        <row r="530">
          <cell r="A530">
            <v>4030</v>
          </cell>
          <cell r="B530"/>
          <cell r="C530" t="str">
            <v>The Sir Charles KAO UTC</v>
          </cell>
          <cell r="D530"/>
          <cell r="E530" t="str">
            <v>South</v>
          </cell>
          <cell r="F530"/>
          <cell r="G530" t="str">
            <v>Y</v>
          </cell>
          <cell r="H530">
            <v>98</v>
          </cell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</row>
        <row r="531">
          <cell r="A531">
            <v>4020</v>
          </cell>
          <cell r="B531"/>
          <cell r="C531" t="str">
            <v>Thomas Lord Audley Colchester</v>
          </cell>
          <cell r="D531"/>
          <cell r="E531" t="str">
            <v>North East</v>
          </cell>
          <cell r="F531"/>
          <cell r="G531" t="str">
            <v>Y</v>
          </cell>
          <cell r="H531">
            <v>830</v>
          </cell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</row>
        <row r="532">
          <cell r="A532">
            <v>5413</v>
          </cell>
          <cell r="B532"/>
          <cell r="C532" t="str">
            <v>Thurstable School</v>
          </cell>
          <cell r="D532"/>
          <cell r="E532" t="str">
            <v>North East</v>
          </cell>
          <cell r="F532"/>
          <cell r="G532" t="str">
            <v>Y</v>
          </cell>
          <cell r="H532">
            <v>1077</v>
          </cell>
          <cell r="I532"/>
          <cell r="J532"/>
          <cell r="K532"/>
          <cell r="L532"/>
          <cell r="M532"/>
          <cell r="N532"/>
          <cell r="O532"/>
          <cell r="P532"/>
          <cell r="Q532"/>
          <cell r="R532"/>
        </row>
        <row r="533">
          <cell r="A533">
            <v>5405</v>
          </cell>
          <cell r="B533"/>
          <cell r="C533" t="str">
            <v>West Hatch High School</v>
          </cell>
          <cell r="D533"/>
          <cell r="E533" t="str">
            <v>West</v>
          </cell>
          <cell r="F533"/>
          <cell r="G533" t="str">
            <v>Y</v>
          </cell>
          <cell r="H533">
            <v>1138.1666666666665</v>
          </cell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</row>
        <row r="534">
          <cell r="A534">
            <v>5427</v>
          </cell>
          <cell r="B534"/>
          <cell r="C534" t="str">
            <v>William De Ferrers School</v>
          </cell>
          <cell r="D534"/>
          <cell r="E534" t="str">
            <v>Mid</v>
          </cell>
          <cell r="F534"/>
          <cell r="G534" t="str">
            <v>Y</v>
          </cell>
          <cell r="H534">
            <v>1036</v>
          </cell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</row>
        <row r="535">
          <cell r="A535">
            <v>4014</v>
          </cell>
          <cell r="B535"/>
          <cell r="C535" t="str">
            <v>Woodlands Basildon</v>
          </cell>
          <cell r="D535"/>
          <cell r="E535" t="str">
            <v>South</v>
          </cell>
          <cell r="F535"/>
          <cell r="G535" t="str">
            <v>Y</v>
          </cell>
          <cell r="H535">
            <v>1581</v>
          </cell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</row>
        <row r="536">
          <cell r="A536">
            <v>4017</v>
          </cell>
          <cell r="B536"/>
          <cell r="C536" t="str">
            <v>New Campus Basildon</v>
          </cell>
          <cell r="D536"/>
          <cell r="E536" t="str">
            <v>South</v>
          </cell>
          <cell r="F536"/>
          <cell r="G536" t="str">
            <v>CL</v>
          </cell>
          <cell r="H536"/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</row>
        <row r="537">
          <cell r="A537">
            <v>4006</v>
          </cell>
          <cell r="B537"/>
          <cell r="C537" t="str">
            <v>Tendring Enterprise Studio School</v>
          </cell>
          <cell r="D537"/>
          <cell r="E537" t="str">
            <v>North East</v>
          </cell>
          <cell r="F537"/>
          <cell r="G537" t="str">
            <v>CL</v>
          </cell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</row>
        <row r="538">
          <cell r="A538"/>
          <cell r="B538"/>
          <cell r="C538" t="str">
            <v xml:space="preserve"> Total Secondary</v>
          </cell>
          <cell r="D538"/>
          <cell r="E538"/>
          <cell r="F538"/>
          <cell r="G538" t="str">
            <v/>
          </cell>
          <cell r="H538">
            <v>79016.666666666686</v>
          </cell>
          <cell r="I538"/>
          <cell r="J538"/>
          <cell r="K538">
            <v>1786914.12</v>
          </cell>
          <cell r="L538">
            <v>-392971.00999999885</v>
          </cell>
          <cell r="M538">
            <v>2050947.9899999998</v>
          </cell>
          <cell r="N538">
            <v>-128937.13999999897</v>
          </cell>
          <cell r="O538">
            <v>27727905.529999994</v>
          </cell>
          <cell r="P538">
            <v>2990152.1399999987</v>
          </cell>
          <cell r="Q538">
            <v>0</v>
          </cell>
          <cell r="R538"/>
        </row>
        <row r="539">
          <cell r="A539">
            <v>1115</v>
          </cell>
          <cell r="B539">
            <v>8148</v>
          </cell>
          <cell r="C539" t="str">
            <v>Adolescent Unit - Poplar - PRFU8148</v>
          </cell>
          <cell r="D539" t="str">
            <v>GJR</v>
          </cell>
          <cell r="E539" t="str">
            <v>South</v>
          </cell>
          <cell r="F539" t="str">
            <v>Y</v>
          </cell>
          <cell r="G539" t="str">
            <v/>
          </cell>
          <cell r="H539">
            <v>16</v>
          </cell>
          <cell r="I539">
            <v>1.0490999999999999</v>
          </cell>
          <cell r="J539"/>
          <cell r="K539">
            <v>45048.67</v>
          </cell>
          <cell r="L539">
            <v>-28708.119999999981</v>
          </cell>
          <cell r="M539">
            <v>56383.55</v>
          </cell>
          <cell r="N539">
            <v>-17373.239999999976</v>
          </cell>
          <cell r="O539">
            <v>428033.64</v>
          </cell>
          <cell r="P539">
            <v>61492.210000000021</v>
          </cell>
          <cell r="Q539">
            <v>3581.6400000000003</v>
          </cell>
          <cell r="R539">
            <v>14.366209627822716</v>
          </cell>
        </row>
        <row r="540">
          <cell r="A540">
            <v>1108</v>
          </cell>
          <cell r="B540">
            <v>8154</v>
          </cell>
          <cell r="C540" t="str">
            <v>Adolescent Unit - St Aubyns - EOTS8154</v>
          </cell>
          <cell r="D540" t="str">
            <v>GJR</v>
          </cell>
          <cell r="E540" t="str">
            <v>North East</v>
          </cell>
          <cell r="F540" t="str">
            <v>Y</v>
          </cell>
          <cell r="G540" t="str">
            <v/>
          </cell>
          <cell r="H540">
            <v>28</v>
          </cell>
          <cell r="I540">
            <v>0.99770000000000003</v>
          </cell>
          <cell r="J540" t="str">
            <v/>
          </cell>
          <cell r="K540">
            <v>185959.67999999999</v>
          </cell>
          <cell r="L540">
            <v>-41652.810000000114</v>
          </cell>
          <cell r="M540">
            <v>194499.44</v>
          </cell>
          <cell r="N540">
            <v>-33113.050000000105</v>
          </cell>
          <cell r="O540">
            <v>824100.49</v>
          </cell>
          <cell r="P540">
            <v>206421.56999999983</v>
          </cell>
          <cell r="Q540">
            <v>0</v>
          </cell>
          <cell r="R540">
            <v>25.048106693881451</v>
          </cell>
        </row>
        <row r="541">
          <cell r="A541">
            <v>7036</v>
          </cell>
          <cell r="B541">
            <v>8013</v>
          </cell>
          <cell r="C541" t="str">
            <v>Cedar Hall Benfleet</v>
          </cell>
          <cell r="D541" t="str">
            <v>GJR</v>
          </cell>
          <cell r="E541" t="str">
            <v>South</v>
          </cell>
          <cell r="F541" t="str">
            <v>Y</v>
          </cell>
          <cell r="G541" t="str">
            <v/>
          </cell>
          <cell r="H541">
            <v>156</v>
          </cell>
          <cell r="I541">
            <v>0.92100000000000004</v>
          </cell>
          <cell r="J541" t="str">
            <v/>
          </cell>
          <cell r="K541">
            <v>219797.38</v>
          </cell>
          <cell r="L541">
            <v>-43785.000000000349</v>
          </cell>
          <cell r="M541">
            <v>287671.59999999998</v>
          </cell>
          <cell r="N541">
            <v>24089.219999999623</v>
          </cell>
          <cell r="O541">
            <v>2615136.2000000002</v>
          </cell>
          <cell r="P541">
            <v>359087.0000000014</v>
          </cell>
          <cell r="Q541">
            <v>525.90999999999985</v>
          </cell>
          <cell r="R541">
            <v>13.731101271130788</v>
          </cell>
        </row>
        <row r="542">
          <cell r="A542">
            <v>1120</v>
          </cell>
          <cell r="B542">
            <v>8106</v>
          </cell>
          <cell r="C542" t="str">
            <v>CSS - South - HAHT8106</v>
          </cell>
          <cell r="D542" t="str">
            <v>NS</v>
          </cell>
          <cell r="E542" t="str">
            <v>South</v>
          </cell>
          <cell r="F542" t="str">
            <v>Y</v>
          </cell>
          <cell r="G542" t="str">
            <v/>
          </cell>
          <cell r="H542">
            <v>198</v>
          </cell>
          <cell r="I542">
            <v>0.85940000000000005</v>
          </cell>
          <cell r="J542"/>
          <cell r="K542">
            <v>918719.08000000007</v>
          </cell>
          <cell r="L542">
            <v>-164735.02000000235</v>
          </cell>
          <cell r="M542">
            <v>963390.02</v>
          </cell>
          <cell r="N542">
            <v>-120064.0800000024</v>
          </cell>
          <cell r="O542">
            <v>4870378.9800000004</v>
          </cell>
          <cell r="P542">
            <v>1396908.2600000007</v>
          </cell>
          <cell r="Q542">
            <v>0</v>
          </cell>
          <cell r="R542">
            <v>28.681715852839044</v>
          </cell>
        </row>
        <row r="543">
          <cell r="A543">
            <v>7048</v>
          </cell>
          <cell r="B543">
            <v>8019</v>
          </cell>
          <cell r="C543" t="str">
            <v>Edith Borthwick The Braintree</v>
          </cell>
          <cell r="D543" t="str">
            <v>GJR</v>
          </cell>
          <cell r="E543" t="str">
            <v>Mid</v>
          </cell>
          <cell r="F543" t="str">
            <v>Y</v>
          </cell>
          <cell r="G543" t="str">
            <v/>
          </cell>
          <cell r="H543">
            <v>245</v>
          </cell>
          <cell r="I543">
            <v>0.94020000000000004</v>
          </cell>
          <cell r="J543" t="str">
            <v>Staff %</v>
          </cell>
          <cell r="K543">
            <v>84574</v>
          </cell>
          <cell r="L543">
            <v>-189953.92999999784</v>
          </cell>
          <cell r="M543">
            <v>98398</v>
          </cell>
          <cell r="N543">
            <v>-176129.92999999784</v>
          </cell>
          <cell r="O543">
            <v>5328368.2699999996</v>
          </cell>
          <cell r="P543">
            <v>86422.909999997355</v>
          </cell>
          <cell r="Q543">
            <v>16491.05</v>
          </cell>
          <cell r="R543">
            <v>1.6219395060694137</v>
          </cell>
        </row>
        <row r="544">
          <cell r="A544">
            <v>7054</v>
          </cell>
          <cell r="B544">
            <v>8014</v>
          </cell>
          <cell r="C544" t="str">
            <v>Glenwood Benfleet</v>
          </cell>
          <cell r="D544" t="str">
            <v>GJR</v>
          </cell>
          <cell r="E544" t="str">
            <v>South</v>
          </cell>
          <cell r="F544" t="str">
            <v>Y</v>
          </cell>
          <cell r="G544" t="str">
            <v/>
          </cell>
          <cell r="H544">
            <v>223</v>
          </cell>
          <cell r="I544">
            <v>1.0135000000000001</v>
          </cell>
          <cell r="J544" t="str">
            <v/>
          </cell>
          <cell r="K544">
            <v>762439.51</v>
          </cell>
          <cell r="L544">
            <v>-281654.2500000007</v>
          </cell>
          <cell r="M544">
            <v>781223.47</v>
          </cell>
          <cell r="N544">
            <v>-262870.29000000074</v>
          </cell>
          <cell r="O544">
            <v>6189094.5999999996</v>
          </cell>
          <cell r="P544">
            <v>848280.70999999903</v>
          </cell>
          <cell r="Q544">
            <v>0</v>
          </cell>
          <cell r="R544">
            <v>13.706055001970711</v>
          </cell>
        </row>
        <row r="545">
          <cell r="A545">
            <v>7070</v>
          </cell>
          <cell r="B545">
            <v>8061</v>
          </cell>
          <cell r="C545" t="str">
            <v>Harlow Fields</v>
          </cell>
          <cell r="D545" t="str">
            <v>NS</v>
          </cell>
          <cell r="E545" t="str">
            <v>West</v>
          </cell>
          <cell r="F545" t="str">
            <v>Y</v>
          </cell>
          <cell r="G545" t="str">
            <v/>
          </cell>
          <cell r="H545">
            <v>165</v>
          </cell>
          <cell r="I545">
            <v>0.92179999999999995</v>
          </cell>
          <cell r="J545" t="str">
            <v/>
          </cell>
          <cell r="K545">
            <v>22773.239999999991</v>
          </cell>
          <cell r="L545">
            <v>-92335.899999999674</v>
          </cell>
          <cell r="M545">
            <v>85648.739999999991</v>
          </cell>
          <cell r="N545">
            <v>-29460.399999999674</v>
          </cell>
          <cell r="O545">
            <v>3257694.28</v>
          </cell>
          <cell r="P545">
            <v>93721.130000000354</v>
          </cell>
          <cell r="Q545">
            <v>0</v>
          </cell>
          <cell r="R545">
            <v>2.8769160622402037</v>
          </cell>
        </row>
        <row r="546">
          <cell r="A546">
            <v>7069</v>
          </cell>
          <cell r="B546">
            <v>8048</v>
          </cell>
          <cell r="C546" t="str">
            <v>Lexden Springs Colchester</v>
          </cell>
          <cell r="D546" t="str">
            <v>GJR</v>
          </cell>
          <cell r="E546" t="str">
            <v>North East</v>
          </cell>
          <cell r="F546" t="str">
            <v>Y</v>
          </cell>
          <cell r="G546" t="str">
            <v/>
          </cell>
          <cell r="H546">
            <v>200</v>
          </cell>
          <cell r="I546">
            <v>0.84009999999999996</v>
          </cell>
          <cell r="J546" t="str">
            <v/>
          </cell>
          <cell r="K546">
            <v>1737134</v>
          </cell>
          <cell r="L546">
            <v>234329.06999999983</v>
          </cell>
          <cell r="M546">
            <v>1846610</v>
          </cell>
          <cell r="N546">
            <v>343805.06999999983</v>
          </cell>
          <cell r="O546">
            <v>6608568.21</v>
          </cell>
          <cell r="P546">
            <v>2055242.7199999979</v>
          </cell>
          <cell r="Q546">
            <v>2528.13</v>
          </cell>
          <cell r="R546">
            <v>31.099667200075672</v>
          </cell>
        </row>
        <row r="547">
          <cell r="A547">
            <v>7060</v>
          </cell>
          <cell r="B547">
            <v>8040</v>
          </cell>
          <cell r="C547" t="str">
            <v>Shorefields</v>
          </cell>
          <cell r="D547" t="str">
            <v>GJR</v>
          </cell>
          <cell r="E547" t="str">
            <v>North East</v>
          </cell>
          <cell r="F547" t="str">
            <v>Y</v>
          </cell>
          <cell r="G547" t="str">
            <v/>
          </cell>
          <cell r="H547">
            <v>145</v>
          </cell>
          <cell r="I547">
            <v>0.96150000000000002</v>
          </cell>
          <cell r="J547" t="str">
            <v/>
          </cell>
          <cell r="K547">
            <v>117251.72</v>
          </cell>
          <cell r="L547">
            <v>-68475.140000000334</v>
          </cell>
          <cell r="M547">
            <v>167642.93</v>
          </cell>
          <cell r="N547">
            <v>-18083.930000000342</v>
          </cell>
          <cell r="O547">
            <v>3492602.0199999991</v>
          </cell>
          <cell r="P547">
            <v>346856.94000000088</v>
          </cell>
          <cell r="Q547">
            <v>0</v>
          </cell>
          <cell r="R547">
            <v>9.9311899269874715</v>
          </cell>
        </row>
        <row r="548">
          <cell r="A548">
            <v>7022</v>
          </cell>
          <cell r="B548">
            <v>8071</v>
          </cell>
          <cell r="C548" t="str">
            <v>Wells Park Chigwell</v>
          </cell>
          <cell r="D548" t="str">
            <v>NS</v>
          </cell>
          <cell r="E548" t="str">
            <v>West</v>
          </cell>
          <cell r="F548" t="str">
            <v>Y</v>
          </cell>
          <cell r="G548" t="str">
            <v/>
          </cell>
          <cell r="H548">
            <v>56</v>
          </cell>
          <cell r="I548">
            <v>0.78979999999999995</v>
          </cell>
          <cell r="J548" t="str">
            <v/>
          </cell>
          <cell r="K548">
            <v>151488.51</v>
          </cell>
          <cell r="L548">
            <v>-95603.450000000419</v>
          </cell>
          <cell r="M548">
            <v>291297.52</v>
          </cell>
          <cell r="N548">
            <v>44205.55999999959</v>
          </cell>
          <cell r="O548">
            <v>2739331.89</v>
          </cell>
          <cell r="P548">
            <v>436746.98999999976</v>
          </cell>
          <cell r="Q548">
            <v>0</v>
          </cell>
          <cell r="R548">
            <v>15.943558777757291</v>
          </cell>
        </row>
        <row r="549">
          <cell r="A549">
            <v>7045</v>
          </cell>
          <cell r="B549"/>
          <cell r="C549" t="str">
            <v>Castledon Wickford</v>
          </cell>
          <cell r="D549"/>
          <cell r="E549" t="str">
            <v>South</v>
          </cell>
          <cell r="F549"/>
          <cell r="G549" t="str">
            <v>Y</v>
          </cell>
          <cell r="H549">
            <v>229.92</v>
          </cell>
          <cell r="I549"/>
          <cell r="J549"/>
          <cell r="K549"/>
          <cell r="L549"/>
          <cell r="M549"/>
          <cell r="N549"/>
          <cell r="O549"/>
          <cell r="P549"/>
          <cell r="Q549"/>
          <cell r="R549"/>
        </row>
        <row r="550">
          <cell r="A550">
            <v>7071</v>
          </cell>
          <cell r="B550"/>
          <cell r="C550" t="str">
            <v>Columbus School</v>
          </cell>
          <cell r="D550"/>
          <cell r="E550" t="str">
            <v>Mid</v>
          </cell>
          <cell r="F550"/>
          <cell r="G550" t="str">
            <v>Y</v>
          </cell>
          <cell r="H550">
            <v>260</v>
          </cell>
          <cell r="I550"/>
          <cell r="J550"/>
          <cell r="K550"/>
          <cell r="L550"/>
          <cell r="M550"/>
          <cell r="N550"/>
          <cell r="O550"/>
          <cell r="P550"/>
          <cell r="Q550"/>
          <cell r="R550"/>
        </row>
        <row r="551">
          <cell r="A551">
            <v>1106</v>
          </cell>
          <cell r="B551"/>
          <cell r="C551" t="str">
            <v>CSS - Mid - HAHT8114</v>
          </cell>
          <cell r="D551"/>
          <cell r="E551" t="str">
            <v>Mid</v>
          </cell>
          <cell r="F551"/>
          <cell r="G551" t="str">
            <v>Y</v>
          </cell>
          <cell r="H551">
            <v>135</v>
          </cell>
          <cell r="I551"/>
          <cell r="J551"/>
          <cell r="K551"/>
          <cell r="L551"/>
          <cell r="M551"/>
          <cell r="N551"/>
          <cell r="O551"/>
          <cell r="P551"/>
          <cell r="Q551"/>
          <cell r="R551"/>
        </row>
        <row r="552">
          <cell r="A552">
            <v>1112</v>
          </cell>
          <cell r="B552"/>
          <cell r="C552" t="str">
            <v>CSS - North East - HAHT8118</v>
          </cell>
          <cell r="D552"/>
          <cell r="E552" t="str">
            <v>North East</v>
          </cell>
          <cell r="F552"/>
          <cell r="G552" t="str">
            <v>Y</v>
          </cell>
          <cell r="H552">
            <v>152</v>
          </cell>
          <cell r="I552"/>
          <cell r="J552"/>
          <cell r="K552"/>
          <cell r="L552"/>
          <cell r="M552"/>
          <cell r="N552"/>
          <cell r="O552"/>
          <cell r="P552"/>
          <cell r="Q552"/>
          <cell r="R552"/>
        </row>
        <row r="553">
          <cell r="A553">
            <v>5951</v>
          </cell>
          <cell r="B553"/>
          <cell r="C553" t="str">
            <v>Endeavour School</v>
          </cell>
          <cell r="D553"/>
          <cell r="E553" t="str">
            <v>South</v>
          </cell>
          <cell r="F553"/>
          <cell r="G553" t="str">
            <v>Y</v>
          </cell>
          <cell r="H553">
            <v>122</v>
          </cell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</row>
        <row r="554">
          <cell r="A554">
            <v>7030</v>
          </cell>
          <cell r="B554"/>
          <cell r="C554" t="str">
            <v>Kingswode Hoe Colchester</v>
          </cell>
          <cell r="D554"/>
          <cell r="E554" t="str">
            <v>North East</v>
          </cell>
          <cell r="F554"/>
          <cell r="G554" t="str">
            <v>Y</v>
          </cell>
          <cell r="H554">
            <v>147.58000000000001</v>
          </cell>
          <cell r="I554"/>
          <cell r="J554"/>
          <cell r="K554"/>
          <cell r="L554"/>
          <cell r="M554"/>
          <cell r="N554"/>
          <cell r="O554"/>
          <cell r="P554"/>
          <cell r="Q554"/>
          <cell r="R554"/>
        </row>
        <row r="555">
          <cell r="A555">
            <v>7000</v>
          </cell>
          <cell r="B555"/>
          <cell r="C555" t="str">
            <v>Langham Oaks</v>
          </cell>
          <cell r="D555"/>
          <cell r="E555" t="str">
            <v>North East</v>
          </cell>
          <cell r="F555"/>
          <cell r="G555" t="str">
            <v>Y</v>
          </cell>
          <cell r="H555">
            <v>75.42</v>
          </cell>
          <cell r="I555"/>
          <cell r="J555"/>
          <cell r="K555"/>
          <cell r="L555"/>
          <cell r="M555"/>
          <cell r="N555"/>
          <cell r="O555"/>
          <cell r="P555"/>
          <cell r="Q555"/>
          <cell r="R555"/>
        </row>
        <row r="556">
          <cell r="A556">
            <v>7065</v>
          </cell>
          <cell r="B556"/>
          <cell r="C556" t="str">
            <v>Market Field Elmstead Market</v>
          </cell>
          <cell r="D556"/>
          <cell r="E556" t="str">
            <v>North East</v>
          </cell>
          <cell r="F556"/>
          <cell r="G556" t="str">
            <v>Y</v>
          </cell>
          <cell r="H556">
            <v>375.83</v>
          </cell>
          <cell r="I556"/>
          <cell r="J556"/>
          <cell r="K556"/>
          <cell r="L556"/>
          <cell r="M556"/>
          <cell r="N556"/>
          <cell r="O556"/>
          <cell r="P556"/>
          <cell r="Q556"/>
          <cell r="R556"/>
        </row>
        <row r="557">
          <cell r="A557">
            <v>7044</v>
          </cell>
          <cell r="B557"/>
          <cell r="C557" t="str">
            <v>Oak View Loughton</v>
          </cell>
          <cell r="D557"/>
          <cell r="E557" t="str">
            <v>West</v>
          </cell>
          <cell r="F557"/>
          <cell r="G557" t="str">
            <v>Y</v>
          </cell>
          <cell r="H557">
            <v>130</v>
          </cell>
          <cell r="I557"/>
          <cell r="J557"/>
          <cell r="K557"/>
          <cell r="L557"/>
          <cell r="M557"/>
          <cell r="N557"/>
          <cell r="O557"/>
          <cell r="P557"/>
          <cell r="Q557"/>
          <cell r="R557"/>
        </row>
        <row r="558">
          <cell r="A558">
            <v>7001</v>
          </cell>
          <cell r="B558"/>
          <cell r="C558" t="str">
            <v>Pioneer Basildon</v>
          </cell>
          <cell r="D558"/>
          <cell r="E558" t="str">
            <v>South</v>
          </cell>
          <cell r="F558"/>
          <cell r="G558" t="str">
            <v>Y</v>
          </cell>
          <cell r="H558">
            <v>160</v>
          </cell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</row>
        <row r="559">
          <cell r="A559">
            <v>7003</v>
          </cell>
          <cell r="B559"/>
          <cell r="C559" t="str">
            <v>Ramsden Hall The Billericay</v>
          </cell>
          <cell r="D559"/>
          <cell r="E559" t="str">
            <v>South</v>
          </cell>
          <cell r="F559"/>
          <cell r="G559" t="str">
            <v>Y</v>
          </cell>
          <cell r="H559">
            <v>100</v>
          </cell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</row>
        <row r="560">
          <cell r="A560">
            <v>7004</v>
          </cell>
          <cell r="B560"/>
          <cell r="C560" t="str">
            <v>Southview Witham</v>
          </cell>
          <cell r="D560"/>
          <cell r="E560" t="str">
            <v>Mid</v>
          </cell>
          <cell r="F560"/>
          <cell r="G560" t="str">
            <v>Y</v>
          </cell>
          <cell r="H560">
            <v>77</v>
          </cell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</row>
        <row r="561">
          <cell r="A561">
            <v>7063</v>
          </cell>
          <cell r="B561"/>
          <cell r="C561" t="str">
            <v>Thriftwood Chelmsford</v>
          </cell>
          <cell r="D561"/>
          <cell r="E561" t="str">
            <v>Mid</v>
          </cell>
          <cell r="F561"/>
          <cell r="G561" t="str">
            <v>Y</v>
          </cell>
          <cell r="H561">
            <v>248.17</v>
          </cell>
          <cell r="I561"/>
          <cell r="J561"/>
          <cell r="K561"/>
          <cell r="L561"/>
          <cell r="M561"/>
          <cell r="N561"/>
          <cell r="O561"/>
          <cell r="P561"/>
          <cell r="Q561"/>
          <cell r="R561"/>
        </row>
        <row r="562">
          <cell r="A562"/>
          <cell r="B562"/>
          <cell r="C562" t="str">
            <v>Total Special &amp; CSS</v>
          </cell>
          <cell r="D562"/>
          <cell r="E562"/>
          <cell r="F562"/>
          <cell r="G562" t="str">
            <v/>
          </cell>
          <cell r="H562">
            <v>3486</v>
          </cell>
          <cell r="I562"/>
          <cell r="J562"/>
          <cell r="K562">
            <v>4245185.790000001</v>
          </cell>
          <cell r="L562">
            <v>-772574.55000000191</v>
          </cell>
          <cell r="M562">
            <v>4772765.2699999996</v>
          </cell>
          <cell r="N562">
            <v>-244995.0700000021</v>
          </cell>
          <cell r="O562">
            <v>36353308.579999998</v>
          </cell>
          <cell r="P562">
            <v>5891180.4399999976</v>
          </cell>
          <cell r="Q562">
            <v>23126.73</v>
          </cell>
          <cell r="R562"/>
        </row>
        <row r="563">
          <cell r="A563"/>
          <cell r="B563"/>
          <cell r="C563"/>
          <cell r="D563"/>
          <cell r="E563"/>
          <cell r="F563"/>
          <cell r="G563" t="str">
            <v/>
          </cell>
          <cell r="H563"/>
          <cell r="I563"/>
          <cell r="J563"/>
          <cell r="K563"/>
          <cell r="L563"/>
          <cell r="M563"/>
          <cell r="N563"/>
          <cell r="O563"/>
          <cell r="P563"/>
          <cell r="Q563"/>
          <cell r="R563"/>
        </row>
        <row r="564">
          <cell r="A564"/>
          <cell r="B564"/>
          <cell r="C564"/>
          <cell r="D564"/>
          <cell r="E564"/>
          <cell r="F564"/>
          <cell r="G564" t="str">
            <v/>
          </cell>
          <cell r="H564"/>
          <cell r="I564"/>
          <cell r="J564"/>
          <cell r="K564"/>
          <cell r="L564"/>
          <cell r="M564"/>
          <cell r="N564"/>
          <cell r="O564"/>
          <cell r="P564"/>
          <cell r="Q564"/>
          <cell r="R564"/>
        </row>
        <row r="565">
          <cell r="A565"/>
          <cell r="B565"/>
          <cell r="C565"/>
          <cell r="D565"/>
          <cell r="E565"/>
          <cell r="F565"/>
          <cell r="G565" t="str">
            <v/>
          </cell>
          <cell r="H565"/>
          <cell r="I565"/>
          <cell r="J565"/>
          <cell r="K565">
            <v>33172869.91</v>
          </cell>
          <cell r="L565">
            <v>-10174070.560000001</v>
          </cell>
          <cell r="M565">
            <v>37003164.259999998</v>
          </cell>
          <cell r="N565">
            <v>-6343776.2100000009</v>
          </cell>
          <cell r="O565"/>
          <cell r="P565">
            <v>49138697.579999998</v>
          </cell>
          <cell r="Q565">
            <v>780056.73</v>
          </cell>
          <cell r="R565"/>
        </row>
        <row r="566">
          <cell r="A566"/>
          <cell r="B566"/>
          <cell r="C566"/>
          <cell r="D566"/>
          <cell r="E566"/>
          <cell r="F566"/>
          <cell r="G566" t="str">
            <v/>
          </cell>
          <cell r="H566"/>
          <cell r="I566"/>
          <cell r="J566"/>
          <cell r="K566"/>
          <cell r="L566"/>
          <cell r="M566"/>
          <cell r="N566"/>
          <cell r="O566"/>
          <cell r="P566"/>
          <cell r="Q566"/>
          <cell r="R566"/>
        </row>
        <row r="567">
          <cell r="A567"/>
          <cell r="B567"/>
          <cell r="C567"/>
          <cell r="D567"/>
          <cell r="E567"/>
          <cell r="F567"/>
          <cell r="G567" t="str">
            <v/>
          </cell>
          <cell r="H567"/>
          <cell r="I567"/>
          <cell r="J567"/>
          <cell r="K567"/>
          <cell r="L567"/>
          <cell r="M567"/>
          <cell r="N567"/>
          <cell r="O567"/>
          <cell r="P567">
            <v>49918754.309999995</v>
          </cell>
          <cell r="Q567"/>
          <cell r="R567"/>
        </row>
        <row r="568">
          <cell r="A568"/>
          <cell r="B568"/>
          <cell r="C568"/>
          <cell r="D568"/>
          <cell r="E568"/>
          <cell r="F568"/>
          <cell r="G568" t="str">
            <v/>
          </cell>
          <cell r="H568"/>
          <cell r="I568"/>
          <cell r="J568"/>
          <cell r="K568"/>
          <cell r="L568"/>
          <cell r="M568"/>
          <cell r="N568"/>
          <cell r="O568"/>
          <cell r="P568"/>
          <cell r="Q568"/>
          <cell r="R568"/>
        </row>
        <row r="569">
          <cell r="A569"/>
          <cell r="B569"/>
          <cell r="C569"/>
          <cell r="D569"/>
          <cell r="E569"/>
          <cell r="F569"/>
          <cell r="G569" t="str">
            <v/>
          </cell>
          <cell r="H569"/>
          <cell r="I569"/>
          <cell r="J569"/>
          <cell r="K569"/>
          <cell r="L569"/>
          <cell r="M569"/>
          <cell r="N569"/>
          <cell r="O569"/>
          <cell r="P569"/>
          <cell r="Q569"/>
          <cell r="R569"/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 Data"/>
      <sheetName val="Chart"/>
    </sheetNames>
    <sheetDataSet>
      <sheetData sheetId="0">
        <row r="1">
          <cell r="A1" t="str">
            <v>cost code</v>
          </cell>
          <cell r="B1" t="str">
            <v>DfE</v>
          </cell>
          <cell r="C1" t="str">
            <v>School</v>
          </cell>
          <cell r="D1" t="str">
            <v>Closing Revenue Balance</v>
          </cell>
          <cell r="E1" t="str">
            <v>Cluster/
Consortium
Funds</v>
          </cell>
        </row>
        <row r="2">
          <cell r="A2">
            <v>1640</v>
          </cell>
          <cell r="B2">
            <v>1000</v>
          </cell>
          <cell r="C2" t="str">
            <v>Tanglewood Nursery School</v>
          </cell>
          <cell r="D2">
            <v>45606.369999999879</v>
          </cell>
          <cell r="E2">
            <v>0</v>
          </cell>
        </row>
        <row r="3">
          <cell r="A3">
            <v>1642</v>
          </cell>
          <cell r="B3">
            <v>1001</v>
          </cell>
          <cell r="C3" t="str">
            <v>Woodcroft Nursery School</v>
          </cell>
          <cell r="D3">
            <v>166220.53999999992</v>
          </cell>
          <cell r="E3">
            <v>0</v>
          </cell>
        </row>
        <row r="4">
          <cell r="A4"/>
          <cell r="B4"/>
          <cell r="C4" t="str">
            <v>Total Nursery</v>
          </cell>
          <cell r="D4">
            <v>211826.9099999998</v>
          </cell>
          <cell r="E4">
            <v>0</v>
          </cell>
        </row>
        <row r="5">
          <cell r="A5"/>
          <cell r="B5"/>
          <cell r="C5"/>
          <cell r="D5"/>
          <cell r="E5"/>
        </row>
        <row r="6">
          <cell r="A6">
            <v>4750</v>
          </cell>
          <cell r="B6">
            <v>3257</v>
          </cell>
          <cell r="C6" t="str">
            <v>Abacus Primary</v>
          </cell>
          <cell r="D6">
            <v>253921.95999999973</v>
          </cell>
          <cell r="E6">
            <v>15719</v>
          </cell>
        </row>
        <row r="7">
          <cell r="A7">
            <v>2842</v>
          </cell>
          <cell r="B7">
            <v>3822</v>
          </cell>
          <cell r="C7" t="str">
            <v>All Saints CE P Dovercourt Harwich</v>
          </cell>
          <cell r="D7">
            <v>179807.39000000013</v>
          </cell>
          <cell r="E7">
            <v>0</v>
          </cell>
        </row>
        <row r="8">
          <cell r="A8">
            <v>2298</v>
          </cell>
          <cell r="B8">
            <v>3024</v>
          </cell>
          <cell r="C8" t="str">
            <v>All Saints CE P Fordham</v>
          </cell>
          <cell r="D8">
            <v>60843.369999999763</v>
          </cell>
          <cell r="E8">
            <v>0</v>
          </cell>
        </row>
        <row r="9">
          <cell r="A9">
            <v>3332</v>
          </cell>
          <cell r="B9">
            <v>3201</v>
          </cell>
          <cell r="C9" t="str">
            <v>All Saints CE P Maldon</v>
          </cell>
          <cell r="D9">
            <v>42395.879999999888</v>
          </cell>
          <cell r="E9">
            <v>0</v>
          </cell>
        </row>
        <row r="10">
          <cell r="A10">
            <v>2552</v>
          </cell>
          <cell r="B10">
            <v>3314</v>
          </cell>
          <cell r="C10" t="str">
            <v>All Saints'CE (Aided) P Great Oakley</v>
          </cell>
          <cell r="D10">
            <v>83456.120000000112</v>
          </cell>
          <cell r="E10">
            <v>0</v>
          </cell>
        </row>
        <row r="11">
          <cell r="A11">
            <v>1010</v>
          </cell>
          <cell r="B11">
            <v>2043</v>
          </cell>
          <cell r="C11" t="str">
            <v>Alresford C P</v>
          </cell>
          <cell r="D11">
            <v>88512.580000000075</v>
          </cell>
          <cell r="E11">
            <v>0</v>
          </cell>
        </row>
        <row r="12">
          <cell r="A12">
            <v>1026</v>
          </cell>
          <cell r="B12">
            <v>2710</v>
          </cell>
          <cell r="C12" t="str">
            <v>Ashdon C P</v>
          </cell>
          <cell r="D12">
            <v>92263.330000000016</v>
          </cell>
          <cell r="E12">
            <v>0</v>
          </cell>
        </row>
        <row r="13">
          <cell r="A13">
            <v>2452</v>
          </cell>
          <cell r="B13">
            <v>2579</v>
          </cell>
          <cell r="C13" t="str">
            <v>Baddow Hall C I Gt Baddow</v>
          </cell>
          <cell r="D13">
            <v>248237.35999999987</v>
          </cell>
          <cell r="E13">
            <v>0</v>
          </cell>
        </row>
        <row r="14">
          <cell r="A14">
            <v>2450</v>
          </cell>
          <cell r="B14">
            <v>2609</v>
          </cell>
          <cell r="C14" t="str">
            <v>Baddow Hall C J Gt Baddow</v>
          </cell>
          <cell r="D14">
            <v>73691.950000000885</v>
          </cell>
          <cell r="E14">
            <v>0</v>
          </cell>
        </row>
        <row r="15">
          <cell r="A15">
            <v>4432</v>
          </cell>
          <cell r="B15">
            <v>2088</v>
          </cell>
          <cell r="C15" t="str">
            <v>Baynards C P Tiptree</v>
          </cell>
          <cell r="D15">
            <v>81121.580000000191</v>
          </cell>
          <cell r="E15">
            <v>0</v>
          </cell>
        </row>
        <row r="16">
          <cell r="A16">
            <v>2454</v>
          </cell>
          <cell r="B16">
            <v>2789</v>
          </cell>
          <cell r="C16" t="str">
            <v>Beehive Lane C P Gt Baddow</v>
          </cell>
          <cell r="D16">
            <v>55577.260000000242</v>
          </cell>
          <cell r="E16">
            <v>0</v>
          </cell>
        </row>
        <row r="17">
          <cell r="A17">
            <v>4200</v>
          </cell>
          <cell r="B17">
            <v>2747</v>
          </cell>
          <cell r="C17" t="str">
            <v>Bentfield C P Stansted</v>
          </cell>
          <cell r="D17">
            <v>208863.80000000005</v>
          </cell>
          <cell r="E17">
            <v>0</v>
          </cell>
        </row>
        <row r="18">
          <cell r="A18">
            <v>1232</v>
          </cell>
          <cell r="B18">
            <v>3402</v>
          </cell>
          <cell r="C18" t="str">
            <v>Bentley St Pauls CE P</v>
          </cell>
          <cell r="D18">
            <v>125499.32999999984</v>
          </cell>
          <cell r="E18">
            <v>29105</v>
          </cell>
        </row>
        <row r="19">
          <cell r="A19">
            <v>1292</v>
          </cell>
          <cell r="B19">
            <v>3309</v>
          </cell>
          <cell r="C19" t="str">
            <v>Birch CE (V/A) P</v>
          </cell>
          <cell r="D19">
            <v>126284.89999999991</v>
          </cell>
          <cell r="E19">
            <v>0</v>
          </cell>
        </row>
        <row r="20">
          <cell r="A20">
            <v>1300</v>
          </cell>
          <cell r="B20">
            <v>3241</v>
          </cell>
          <cell r="C20" t="str">
            <v>Birchanger CE P</v>
          </cell>
          <cell r="D20">
            <v>128379.3600000001</v>
          </cell>
          <cell r="E20">
            <v>0</v>
          </cell>
        </row>
        <row r="21">
          <cell r="A21">
            <v>2528</v>
          </cell>
          <cell r="B21">
            <v>3324</v>
          </cell>
          <cell r="C21" t="str">
            <v>Bishop William Ward CE P Gt Horkesley</v>
          </cell>
          <cell r="D21">
            <v>47815.170000000042</v>
          </cell>
          <cell r="E21">
            <v>0</v>
          </cell>
        </row>
        <row r="22">
          <cell r="A22">
            <v>1696</v>
          </cell>
          <cell r="B22">
            <v>3823</v>
          </cell>
          <cell r="C22" t="str">
            <v>Bishops CE &amp; RC P The Chelmsford</v>
          </cell>
          <cell r="D22">
            <v>463124.5299999998</v>
          </cell>
          <cell r="E22">
            <v>38970</v>
          </cell>
        </row>
        <row r="23">
          <cell r="A23">
            <v>1308</v>
          </cell>
          <cell r="B23">
            <v>2640</v>
          </cell>
          <cell r="C23" t="str">
            <v>Blackmore C P</v>
          </cell>
          <cell r="D23">
            <v>119742.55000000028</v>
          </cell>
          <cell r="E23">
            <v>0</v>
          </cell>
        </row>
        <row r="24">
          <cell r="A24">
            <v>1324</v>
          </cell>
          <cell r="B24">
            <v>2659</v>
          </cell>
          <cell r="C24" t="str">
            <v>Boreham C P</v>
          </cell>
          <cell r="D24">
            <v>137453.08999999985</v>
          </cell>
          <cell r="E24">
            <v>0</v>
          </cell>
        </row>
        <row r="25">
          <cell r="A25">
            <v>1340</v>
          </cell>
          <cell r="B25">
            <v>3018</v>
          </cell>
          <cell r="C25" t="str">
            <v>Boxted CE P</v>
          </cell>
          <cell r="D25">
            <v>191539.14999999944</v>
          </cell>
          <cell r="E25">
            <v>568</v>
          </cell>
        </row>
        <row r="26">
          <cell r="A26">
            <v>1348</v>
          </cell>
          <cell r="B26">
            <v>2044</v>
          </cell>
          <cell r="C26" t="str">
            <v>Bradfield C P</v>
          </cell>
          <cell r="D26">
            <v>64424.879999999772</v>
          </cell>
          <cell r="E26">
            <v>0</v>
          </cell>
        </row>
        <row r="27">
          <cell r="A27">
            <v>1460</v>
          </cell>
          <cell r="B27">
            <v>2068</v>
          </cell>
          <cell r="C27" t="str">
            <v>Brightlingsea C P</v>
          </cell>
          <cell r="D27">
            <v>507943.78999999957</v>
          </cell>
          <cell r="E27">
            <v>0</v>
          </cell>
        </row>
        <row r="28">
          <cell r="A28">
            <v>1251</v>
          </cell>
          <cell r="B28">
            <v>2015</v>
          </cell>
          <cell r="C28" t="str">
            <v>Brightside Primary School</v>
          </cell>
          <cell r="D28">
            <v>491382.2399999979</v>
          </cell>
          <cell r="E28">
            <v>0</v>
          </cell>
        </row>
        <row r="29">
          <cell r="A29">
            <v>1814</v>
          </cell>
          <cell r="B29">
            <v>5280</v>
          </cell>
          <cell r="C29" t="str">
            <v>Brinkley Grove Primary School</v>
          </cell>
          <cell r="D29">
            <v>259649.67999999993</v>
          </cell>
          <cell r="E29">
            <v>0</v>
          </cell>
        </row>
        <row r="30">
          <cell r="A30">
            <v>1476</v>
          </cell>
          <cell r="B30">
            <v>5252</v>
          </cell>
          <cell r="C30" t="str">
            <v>Broomfield Primary School</v>
          </cell>
          <cell r="D30">
            <v>170303.29999999958</v>
          </cell>
          <cell r="E30">
            <v>0</v>
          </cell>
        </row>
        <row r="31">
          <cell r="A31">
            <v>4856</v>
          </cell>
          <cell r="B31">
            <v>2069</v>
          </cell>
          <cell r="C31" t="str">
            <v>Broomgrove C I Wivenhoe</v>
          </cell>
          <cell r="D31">
            <v>117793.32000000018</v>
          </cell>
          <cell r="E31">
            <v>4000</v>
          </cell>
        </row>
        <row r="32">
          <cell r="A32">
            <v>4854</v>
          </cell>
          <cell r="B32">
            <v>2073</v>
          </cell>
          <cell r="C32" t="str">
            <v>Broomgrove C J Wivenhoe</v>
          </cell>
          <cell r="D32">
            <v>17326.080000000075</v>
          </cell>
          <cell r="E32">
            <v>2306</v>
          </cell>
        </row>
        <row r="33">
          <cell r="A33">
            <v>1504</v>
          </cell>
          <cell r="B33">
            <v>2310</v>
          </cell>
          <cell r="C33" t="str">
            <v>Burnham on Crouch C P</v>
          </cell>
          <cell r="D33">
            <v>341944.2799999998</v>
          </cell>
          <cell r="E33">
            <v>0</v>
          </cell>
        </row>
        <row r="34">
          <cell r="A34">
            <v>1254</v>
          </cell>
          <cell r="B34">
            <v>5236</v>
          </cell>
          <cell r="C34" t="str">
            <v>Buttsbury Infant School</v>
          </cell>
          <cell r="D34">
            <v>279748.40999999945</v>
          </cell>
          <cell r="E34">
            <v>0</v>
          </cell>
        </row>
        <row r="35">
          <cell r="A35">
            <v>1560</v>
          </cell>
          <cell r="B35">
            <v>3103</v>
          </cell>
          <cell r="C35" t="str">
            <v>Canewdon Endowed P &amp; N</v>
          </cell>
          <cell r="D35">
            <v>21531.489999999874</v>
          </cell>
          <cell r="E35">
            <v>12574</v>
          </cell>
        </row>
        <row r="36">
          <cell r="A36">
            <v>1564</v>
          </cell>
          <cell r="B36">
            <v>2751</v>
          </cell>
          <cell r="C36" t="str">
            <v>Canvey C I Canvey Island</v>
          </cell>
          <cell r="D36">
            <v>249506.61</v>
          </cell>
          <cell r="E36">
            <v>29347</v>
          </cell>
        </row>
        <row r="37">
          <cell r="A37">
            <v>1562</v>
          </cell>
          <cell r="B37">
            <v>2311</v>
          </cell>
          <cell r="C37" t="str">
            <v>Canvey C J Canvey Island</v>
          </cell>
          <cell r="D37">
            <v>144191.50000000023</v>
          </cell>
          <cell r="E37">
            <v>3971</v>
          </cell>
        </row>
        <row r="38">
          <cell r="A38">
            <v>1646</v>
          </cell>
          <cell r="B38">
            <v>5249</v>
          </cell>
          <cell r="C38" t="str">
            <v>Cathedral School</v>
          </cell>
          <cell r="D38">
            <v>125140.70000000042</v>
          </cell>
          <cell r="E38">
            <v>0</v>
          </cell>
        </row>
        <row r="39">
          <cell r="A39">
            <v>1643</v>
          </cell>
          <cell r="B39">
            <v>3826</v>
          </cell>
          <cell r="C39" t="str">
            <v>Chancellor Park</v>
          </cell>
          <cell r="D39">
            <v>78516.729999999981</v>
          </cell>
          <cell r="E39">
            <v>24465</v>
          </cell>
        </row>
        <row r="40">
          <cell r="A40">
            <v>1634</v>
          </cell>
          <cell r="B40">
            <v>3019</v>
          </cell>
          <cell r="C40" t="str">
            <v>Chappel CE P</v>
          </cell>
          <cell r="D40">
            <v>47747.719999999856</v>
          </cell>
          <cell r="E40">
            <v>0</v>
          </cell>
        </row>
        <row r="41">
          <cell r="A41">
            <v>2844</v>
          </cell>
          <cell r="B41">
            <v>5261</v>
          </cell>
          <cell r="C41" t="str">
            <v>Chase Lane Primary School</v>
          </cell>
          <cell r="D41">
            <v>395837.49999999907</v>
          </cell>
          <cell r="E41">
            <v>7688</v>
          </cell>
        </row>
        <row r="42">
          <cell r="A42">
            <v>4816</v>
          </cell>
          <cell r="B42">
            <v>2330</v>
          </cell>
          <cell r="C42" t="str">
            <v>Chipping Hill C I Witham</v>
          </cell>
          <cell r="D42">
            <v>393567.62000000011</v>
          </cell>
          <cell r="E42">
            <v>12992</v>
          </cell>
        </row>
        <row r="43">
          <cell r="A43">
            <v>1760</v>
          </cell>
          <cell r="B43">
            <v>3795</v>
          </cell>
          <cell r="C43" t="str">
            <v>Chrishall Holy Trinity &amp; St NicholasCE P</v>
          </cell>
          <cell r="D43">
            <v>68708.120000000228</v>
          </cell>
          <cell r="E43">
            <v>0</v>
          </cell>
        </row>
        <row r="44">
          <cell r="A44">
            <v>2706</v>
          </cell>
          <cell r="B44">
            <v>2082</v>
          </cell>
          <cell r="C44" t="str">
            <v>Church Langley C P Harlow</v>
          </cell>
          <cell r="D44">
            <v>626084.77</v>
          </cell>
          <cell r="E44">
            <v>0</v>
          </cell>
        </row>
        <row r="45">
          <cell r="A45">
            <v>2708</v>
          </cell>
          <cell r="B45">
            <v>3501</v>
          </cell>
          <cell r="C45" t="str">
            <v>Churchgate CE P Harlow</v>
          </cell>
          <cell r="D45">
            <v>301024.39999999967</v>
          </cell>
          <cell r="E45">
            <v>0</v>
          </cell>
        </row>
        <row r="46">
          <cell r="A46">
            <v>1802</v>
          </cell>
          <cell r="B46">
            <v>2720</v>
          </cell>
          <cell r="C46" t="str">
            <v>Clavering C P</v>
          </cell>
          <cell r="D46">
            <v>60080.019999999902</v>
          </cell>
          <cell r="E46">
            <v>0</v>
          </cell>
        </row>
        <row r="47">
          <cell r="A47">
            <v>1950</v>
          </cell>
          <cell r="B47">
            <v>2590</v>
          </cell>
          <cell r="C47" t="str">
            <v>Cold Norton C P</v>
          </cell>
          <cell r="D47">
            <v>102466.07999999984</v>
          </cell>
          <cell r="E47">
            <v>0</v>
          </cell>
        </row>
        <row r="48">
          <cell r="A48">
            <v>4146</v>
          </cell>
          <cell r="B48">
            <v>5265</v>
          </cell>
          <cell r="C48" t="str">
            <v>Collingwood Primary School</v>
          </cell>
          <cell r="D48">
            <v>106229.44000000018</v>
          </cell>
          <cell r="E48">
            <v>0</v>
          </cell>
        </row>
        <row r="49">
          <cell r="A49">
            <v>1974</v>
          </cell>
          <cell r="B49">
            <v>3123</v>
          </cell>
          <cell r="C49" t="str">
            <v>Coopersale &amp; Theydon Garnon CE P</v>
          </cell>
          <cell r="D49">
            <v>230219.17000000016</v>
          </cell>
          <cell r="E49">
            <v>0</v>
          </cell>
        </row>
        <row r="50">
          <cell r="A50">
            <v>1966</v>
          </cell>
          <cell r="B50">
            <v>3020</v>
          </cell>
          <cell r="C50" t="str">
            <v>Copford CE P</v>
          </cell>
          <cell r="D50">
            <v>210049.63000000012</v>
          </cell>
          <cell r="E50">
            <v>0</v>
          </cell>
        </row>
        <row r="51">
          <cell r="A51">
            <v>2070</v>
          </cell>
          <cell r="B51">
            <v>2779</v>
          </cell>
          <cell r="C51" t="str">
            <v>Danbury Park C P</v>
          </cell>
          <cell r="D51">
            <v>74415.35999999987</v>
          </cell>
          <cell r="E51">
            <v>13417</v>
          </cell>
        </row>
        <row r="52">
          <cell r="A52">
            <v>2092</v>
          </cell>
          <cell r="B52">
            <v>3022</v>
          </cell>
          <cell r="C52" t="str">
            <v>Dedham CE P</v>
          </cell>
          <cell r="D52">
            <v>123684.44999999995</v>
          </cell>
          <cell r="E52">
            <v>0</v>
          </cell>
        </row>
        <row r="53">
          <cell r="A53">
            <v>2102</v>
          </cell>
          <cell r="B53">
            <v>2729</v>
          </cell>
          <cell r="C53" t="str">
            <v>Doddinghurst C I</v>
          </cell>
          <cell r="D53">
            <v>128340.53999999992</v>
          </cell>
          <cell r="E53">
            <v>0</v>
          </cell>
        </row>
        <row r="54">
          <cell r="A54">
            <v>3704</v>
          </cell>
          <cell r="B54">
            <v>2656</v>
          </cell>
          <cell r="C54" t="str">
            <v>Down Hall C P Rayleigh</v>
          </cell>
          <cell r="D54">
            <v>313425.14999999997</v>
          </cell>
          <cell r="E54">
            <v>22904</v>
          </cell>
        </row>
        <row r="55">
          <cell r="A55">
            <v>2114</v>
          </cell>
          <cell r="B55">
            <v>3224</v>
          </cell>
          <cell r="C55" t="str">
            <v>Downham CE P</v>
          </cell>
          <cell r="D55">
            <v>48242.70999999973</v>
          </cell>
          <cell r="E55">
            <v>4903</v>
          </cell>
        </row>
        <row r="56">
          <cell r="A56">
            <v>2122</v>
          </cell>
          <cell r="B56">
            <v>5259</v>
          </cell>
          <cell r="C56" t="str">
            <v>Dunmow St Marys CE Primary School</v>
          </cell>
          <cell r="D56">
            <v>239791.59000000032</v>
          </cell>
          <cell r="E56">
            <v>0</v>
          </cell>
        </row>
        <row r="57">
          <cell r="A57">
            <v>2160</v>
          </cell>
          <cell r="B57">
            <v>5272</v>
          </cell>
          <cell r="C57" t="str">
            <v>Earls Colne Primary School</v>
          </cell>
          <cell r="D57">
            <v>553891.58000000054</v>
          </cell>
          <cell r="E57">
            <v>0</v>
          </cell>
        </row>
        <row r="58">
          <cell r="A58">
            <v>2176</v>
          </cell>
          <cell r="B58">
            <v>3215</v>
          </cell>
          <cell r="C58" t="str">
            <v>East Hanningfield CE P</v>
          </cell>
          <cell r="D58">
            <v>161533.07999999996</v>
          </cell>
          <cell r="E58">
            <v>0</v>
          </cell>
        </row>
        <row r="59">
          <cell r="A59">
            <v>3706</v>
          </cell>
          <cell r="B59">
            <v>2821</v>
          </cell>
          <cell r="C59" t="str">
            <v>Edward Francis C P Rayleigh</v>
          </cell>
          <cell r="D59">
            <v>391659.91000000038</v>
          </cell>
          <cell r="E59">
            <v>0</v>
          </cell>
        </row>
        <row r="60">
          <cell r="A60">
            <v>2184</v>
          </cell>
          <cell r="B60">
            <v>3021</v>
          </cell>
          <cell r="C60" t="str">
            <v>Eight Ash Green CE P</v>
          </cell>
          <cell r="D60">
            <v>147615.16999999981</v>
          </cell>
          <cell r="E60">
            <v>53333</v>
          </cell>
        </row>
        <row r="61">
          <cell r="A61">
            <v>2192</v>
          </cell>
          <cell r="B61">
            <v>5220</v>
          </cell>
          <cell r="C61" t="str">
            <v>Elmstead Primary School</v>
          </cell>
          <cell r="D61">
            <v>40486.910000000149</v>
          </cell>
          <cell r="E61">
            <v>0</v>
          </cell>
        </row>
        <row r="62">
          <cell r="A62">
            <v>4140</v>
          </cell>
          <cell r="B62">
            <v>5200</v>
          </cell>
          <cell r="C62" t="str">
            <v>Elmwood Primary School</v>
          </cell>
          <cell r="D62">
            <v>251124.75999999931</v>
          </cell>
          <cell r="E62">
            <v>0</v>
          </cell>
        </row>
        <row r="63">
          <cell r="A63">
            <v>2200</v>
          </cell>
          <cell r="B63">
            <v>3244</v>
          </cell>
          <cell r="C63" t="str">
            <v>Elsenham CE P</v>
          </cell>
          <cell r="D63">
            <v>406373.01000000024</v>
          </cell>
          <cell r="E63">
            <v>1214</v>
          </cell>
        </row>
        <row r="64">
          <cell r="A64">
            <v>3254</v>
          </cell>
          <cell r="B64">
            <v>5274</v>
          </cell>
          <cell r="C64" t="str">
            <v>Engaines Primary School</v>
          </cell>
          <cell r="D64">
            <v>187261.45999999973</v>
          </cell>
          <cell r="E64">
            <v>0</v>
          </cell>
        </row>
        <row r="65">
          <cell r="A65">
            <v>2211</v>
          </cell>
          <cell r="B65">
            <v>3837</v>
          </cell>
          <cell r="C65" t="str">
            <v>Epping Primary</v>
          </cell>
          <cell r="D65">
            <v>111988.81999999983</v>
          </cell>
          <cell r="E65">
            <v>0</v>
          </cell>
        </row>
        <row r="66">
          <cell r="A66">
            <v>3590</v>
          </cell>
          <cell r="B66">
            <v>2798</v>
          </cell>
          <cell r="C66" t="str">
            <v>Eversley C P Pitsea</v>
          </cell>
          <cell r="D66">
            <v>687040.77</v>
          </cell>
          <cell r="E66">
            <v>447</v>
          </cell>
        </row>
        <row r="67">
          <cell r="A67">
            <v>2250</v>
          </cell>
          <cell r="B67">
            <v>3700</v>
          </cell>
          <cell r="C67" t="str">
            <v>Farnham CE P</v>
          </cell>
          <cell r="D67">
            <v>106733.83999999991</v>
          </cell>
          <cell r="E67">
            <v>0</v>
          </cell>
        </row>
        <row r="68">
          <cell r="A68">
            <v>2266</v>
          </cell>
          <cell r="B68">
            <v>2510</v>
          </cell>
          <cell r="C68" t="str">
            <v>Felsted C P</v>
          </cell>
          <cell r="D68">
            <v>368691.22999999975</v>
          </cell>
          <cell r="E68">
            <v>0</v>
          </cell>
        </row>
        <row r="69">
          <cell r="A69">
            <v>2282</v>
          </cell>
          <cell r="B69">
            <v>3310</v>
          </cell>
          <cell r="C69" t="str">
            <v>Fingringhoe CE (Aided) P</v>
          </cell>
          <cell r="D69">
            <v>105476.54999999981</v>
          </cell>
          <cell r="E69">
            <v>0</v>
          </cell>
        </row>
        <row r="70">
          <cell r="A70">
            <v>1820</v>
          </cell>
          <cell r="B70">
            <v>2075</v>
          </cell>
          <cell r="C70" t="str">
            <v>Friars Grove C P Colchester</v>
          </cell>
          <cell r="D70">
            <v>241795.73000000068</v>
          </cell>
          <cell r="E70">
            <v>0</v>
          </cell>
        </row>
        <row r="71">
          <cell r="A71">
            <v>2322</v>
          </cell>
          <cell r="B71">
            <v>2028</v>
          </cell>
          <cell r="C71" t="str">
            <v>Frinton C P</v>
          </cell>
          <cell r="D71">
            <v>230863.91000000015</v>
          </cell>
          <cell r="E71">
            <v>0</v>
          </cell>
        </row>
        <row r="72">
          <cell r="A72">
            <v>2334</v>
          </cell>
          <cell r="B72">
            <v>3238</v>
          </cell>
          <cell r="C72" t="str">
            <v>Fyfield Dr Walker's CE P</v>
          </cell>
          <cell r="D72">
            <v>97443.259999999893</v>
          </cell>
          <cell r="E72">
            <v>0</v>
          </cell>
        </row>
        <row r="73">
          <cell r="A73">
            <v>2370</v>
          </cell>
          <cell r="B73">
            <v>2549</v>
          </cell>
          <cell r="C73" t="str">
            <v>Galleywood C I</v>
          </cell>
          <cell r="D73">
            <v>48900.279999999795</v>
          </cell>
          <cell r="E73">
            <v>0</v>
          </cell>
        </row>
        <row r="74">
          <cell r="A74">
            <v>1114</v>
          </cell>
          <cell r="B74">
            <v>2611</v>
          </cell>
          <cell r="C74" t="str">
            <v>Ghyllgrove C P Basildon</v>
          </cell>
          <cell r="D74">
            <v>546200.3199999989</v>
          </cell>
          <cell r="E74">
            <v>0</v>
          </cell>
        </row>
        <row r="75">
          <cell r="A75">
            <v>1822</v>
          </cell>
          <cell r="B75">
            <v>2054</v>
          </cell>
          <cell r="C75" t="str">
            <v>Gosbecks C P Colchester</v>
          </cell>
          <cell r="D75">
            <v>250028.49000000046</v>
          </cell>
          <cell r="E75">
            <v>0</v>
          </cell>
        </row>
        <row r="76">
          <cell r="A76">
            <v>4768</v>
          </cell>
          <cell r="B76">
            <v>2005</v>
          </cell>
          <cell r="C76" t="str">
            <v>Grange CP Wickford</v>
          </cell>
          <cell r="D76">
            <v>69167.120000000577</v>
          </cell>
          <cell r="E76">
            <v>0</v>
          </cell>
        </row>
        <row r="77">
          <cell r="A77">
            <v>2480</v>
          </cell>
          <cell r="B77">
            <v>2380</v>
          </cell>
          <cell r="C77" t="str">
            <v>Great Bardfield C P</v>
          </cell>
          <cell r="D77">
            <v>24475.080000000075</v>
          </cell>
          <cell r="E77">
            <v>0</v>
          </cell>
        </row>
        <row r="78">
          <cell r="A78">
            <v>2488</v>
          </cell>
          <cell r="B78">
            <v>2045</v>
          </cell>
          <cell r="C78" t="str">
            <v>Great Bentley C P</v>
          </cell>
          <cell r="D78">
            <v>364390.09999999939</v>
          </cell>
          <cell r="E78">
            <v>13118</v>
          </cell>
        </row>
        <row r="79">
          <cell r="A79">
            <v>1368</v>
          </cell>
          <cell r="B79">
            <v>2769</v>
          </cell>
          <cell r="C79" t="str">
            <v>Great Bradfords C I &amp; N Braintree</v>
          </cell>
          <cell r="D79">
            <v>299362.48000000045</v>
          </cell>
          <cell r="E79">
            <v>0</v>
          </cell>
        </row>
        <row r="80">
          <cell r="A80">
            <v>1366</v>
          </cell>
          <cell r="B80">
            <v>2759</v>
          </cell>
          <cell r="C80" t="str">
            <v>Great Bradfords C J Braintree</v>
          </cell>
          <cell r="D80">
            <v>287673.57999999961</v>
          </cell>
          <cell r="E80">
            <v>0</v>
          </cell>
        </row>
        <row r="81">
          <cell r="A81">
            <v>2124</v>
          </cell>
          <cell r="B81">
            <v>5258</v>
          </cell>
          <cell r="C81" t="str">
            <v>Great Dunmow Primary School</v>
          </cell>
          <cell r="D81">
            <v>578295.6799999997</v>
          </cell>
          <cell r="E81">
            <v>0</v>
          </cell>
        </row>
        <row r="82">
          <cell r="A82">
            <v>2512</v>
          </cell>
          <cell r="B82">
            <v>3570</v>
          </cell>
          <cell r="C82" t="str">
            <v>Great Easton CE (Aided) P</v>
          </cell>
          <cell r="D82">
            <v>105649.56000000006</v>
          </cell>
          <cell r="E82">
            <v>0</v>
          </cell>
        </row>
        <row r="83">
          <cell r="A83">
            <v>2536</v>
          </cell>
          <cell r="B83">
            <v>2450</v>
          </cell>
          <cell r="C83" t="str">
            <v>Great Leighs C P</v>
          </cell>
          <cell r="D83">
            <v>141349.78000000026</v>
          </cell>
          <cell r="E83">
            <v>0</v>
          </cell>
        </row>
        <row r="84">
          <cell r="A84">
            <v>2560</v>
          </cell>
          <cell r="B84">
            <v>2730</v>
          </cell>
          <cell r="C84" t="str">
            <v>Great Sampford C P</v>
          </cell>
          <cell r="D84">
            <v>160314.12999999989</v>
          </cell>
          <cell r="E84">
            <v>0</v>
          </cell>
        </row>
        <row r="85">
          <cell r="A85">
            <v>2568</v>
          </cell>
          <cell r="B85">
            <v>3025</v>
          </cell>
          <cell r="C85" t="str">
            <v>Great Tey CE (Cont) P</v>
          </cell>
          <cell r="D85">
            <v>26576.709999999963</v>
          </cell>
          <cell r="E85">
            <v>0</v>
          </cell>
        </row>
        <row r="86">
          <cell r="A86">
            <v>2576</v>
          </cell>
          <cell r="B86">
            <v>5204</v>
          </cell>
          <cell r="C86" t="str">
            <v>Great Totham Primary School</v>
          </cell>
          <cell r="D86">
            <v>669607.66999999969</v>
          </cell>
          <cell r="E86">
            <v>0</v>
          </cell>
        </row>
        <row r="87">
          <cell r="A87">
            <v>2592</v>
          </cell>
          <cell r="B87">
            <v>3217</v>
          </cell>
          <cell r="C87" t="str">
            <v>Great Waltham CE P</v>
          </cell>
          <cell r="D87">
            <v>93648.289999999921</v>
          </cell>
          <cell r="E87">
            <v>0</v>
          </cell>
        </row>
        <row r="88">
          <cell r="A88">
            <v>1824</v>
          </cell>
          <cell r="B88">
            <v>2003</v>
          </cell>
          <cell r="C88" t="str">
            <v>Hamilton C P Colchester</v>
          </cell>
          <cell r="D88">
            <v>317623.08999999985</v>
          </cell>
          <cell r="E88">
            <v>0</v>
          </cell>
        </row>
        <row r="89">
          <cell r="A89">
            <v>2715</v>
          </cell>
          <cell r="B89">
            <v>3254</v>
          </cell>
          <cell r="C89" t="str">
            <v>Hare Street Primary School</v>
          </cell>
          <cell r="D89">
            <v>86044.430000000168</v>
          </cell>
          <cell r="E89">
            <v>0</v>
          </cell>
        </row>
        <row r="90">
          <cell r="A90">
            <v>2848</v>
          </cell>
          <cell r="B90">
            <v>2414</v>
          </cell>
          <cell r="C90" t="str">
            <v>Harwich C P &amp; N</v>
          </cell>
          <cell r="D90">
            <v>87119.239999999991</v>
          </cell>
          <cell r="E90">
            <v>0</v>
          </cell>
        </row>
        <row r="91">
          <cell r="A91">
            <v>2886</v>
          </cell>
          <cell r="B91">
            <v>2737</v>
          </cell>
          <cell r="C91" t="str">
            <v>Hatfield Peverel C I</v>
          </cell>
          <cell r="D91">
            <v>44665.480000000098</v>
          </cell>
          <cell r="E91">
            <v>0</v>
          </cell>
        </row>
        <row r="92">
          <cell r="A92">
            <v>1828</v>
          </cell>
          <cell r="B92">
            <v>2058</v>
          </cell>
          <cell r="C92" t="str">
            <v>Hazelmere C I &amp; N Colchester</v>
          </cell>
          <cell r="D92">
            <v>72957.389999999898</v>
          </cell>
          <cell r="E92">
            <v>0</v>
          </cell>
        </row>
        <row r="93">
          <cell r="A93">
            <v>1826</v>
          </cell>
          <cell r="B93">
            <v>2057</v>
          </cell>
          <cell r="C93" t="str">
            <v>Hazelmere C J Colchester</v>
          </cell>
          <cell r="D93">
            <v>537195.31000000006</v>
          </cell>
          <cell r="E93">
            <v>0</v>
          </cell>
        </row>
        <row r="94">
          <cell r="A94">
            <v>4698</v>
          </cell>
          <cell r="B94">
            <v>3029</v>
          </cell>
          <cell r="C94" t="str">
            <v>Heathlands CE P West Bergholt</v>
          </cell>
          <cell r="D94">
            <v>160500.33999999985</v>
          </cell>
          <cell r="E94">
            <v>0</v>
          </cell>
        </row>
        <row r="95">
          <cell r="A95">
            <v>2912</v>
          </cell>
          <cell r="B95">
            <v>2740</v>
          </cell>
          <cell r="C95" t="str">
            <v>Henham &amp; Ugley C P</v>
          </cell>
          <cell r="D95">
            <v>119896.44000000018</v>
          </cell>
          <cell r="E95">
            <v>0</v>
          </cell>
        </row>
        <row r="96">
          <cell r="A96">
            <v>3234</v>
          </cell>
          <cell r="B96">
            <v>2090</v>
          </cell>
          <cell r="C96" t="str">
            <v>Highfields C P Lawford</v>
          </cell>
          <cell r="D96">
            <v>220083.71999999997</v>
          </cell>
          <cell r="E96">
            <v>0</v>
          </cell>
        </row>
        <row r="97">
          <cell r="A97">
            <v>2944</v>
          </cell>
          <cell r="B97">
            <v>2500</v>
          </cell>
          <cell r="C97" t="str">
            <v>Highwood C P</v>
          </cell>
          <cell r="D97">
            <v>82985.770000000019</v>
          </cell>
          <cell r="E97">
            <v>0</v>
          </cell>
        </row>
        <row r="98">
          <cell r="A98">
            <v>1412</v>
          </cell>
          <cell r="B98">
            <v>2838</v>
          </cell>
          <cell r="C98" t="str">
            <v>Hogarth C P Brentwood</v>
          </cell>
          <cell r="D98">
            <v>439851</v>
          </cell>
          <cell r="E98">
            <v>9324</v>
          </cell>
        </row>
        <row r="99">
          <cell r="A99">
            <v>1776</v>
          </cell>
          <cell r="B99">
            <v>5216</v>
          </cell>
          <cell r="C99" t="str">
            <v>Holland Haven Primary School</v>
          </cell>
          <cell r="D99">
            <v>421827.54000000027</v>
          </cell>
          <cell r="E99">
            <v>0</v>
          </cell>
        </row>
        <row r="100">
          <cell r="A100">
            <v>1417</v>
          </cell>
          <cell r="B100">
            <v>2013</v>
          </cell>
          <cell r="C100" t="str">
            <v>Holly Trees Primary, Brentwood</v>
          </cell>
          <cell r="D100">
            <v>33555.020000000019</v>
          </cell>
          <cell r="E100">
            <v>0</v>
          </cell>
        </row>
        <row r="101">
          <cell r="A101">
            <v>3788</v>
          </cell>
          <cell r="B101">
            <v>2521</v>
          </cell>
          <cell r="C101" t="str">
            <v>Holt Farm C I Hawkwell</v>
          </cell>
          <cell r="D101">
            <v>75131.889999999898</v>
          </cell>
          <cell r="E101">
            <v>8227</v>
          </cell>
        </row>
        <row r="102">
          <cell r="A102">
            <v>2682</v>
          </cell>
          <cell r="B102">
            <v>3006</v>
          </cell>
          <cell r="C102" t="str">
            <v>Holy Trinity CE P Halstead</v>
          </cell>
          <cell r="D102">
            <v>148601.47999999998</v>
          </cell>
          <cell r="E102">
            <v>0</v>
          </cell>
        </row>
        <row r="103">
          <cell r="A103">
            <v>4824</v>
          </cell>
          <cell r="B103">
            <v>5276</v>
          </cell>
          <cell r="C103" t="str">
            <v>Howbridge Infant School</v>
          </cell>
          <cell r="D103">
            <v>371507.57000000018</v>
          </cell>
          <cell r="E103">
            <v>18727</v>
          </cell>
        </row>
        <row r="104">
          <cell r="A104">
            <v>3052</v>
          </cell>
          <cell r="B104">
            <v>3780</v>
          </cell>
          <cell r="C104" t="str">
            <v>Ingatestone &amp; Fryerning CE (A) J</v>
          </cell>
          <cell r="D104">
            <v>4589.4900000002235</v>
          </cell>
          <cell r="E104">
            <v>0</v>
          </cell>
        </row>
        <row r="105">
          <cell r="A105">
            <v>3050</v>
          </cell>
          <cell r="B105">
            <v>2599</v>
          </cell>
          <cell r="C105" t="str">
            <v>Ingatestone C I</v>
          </cell>
          <cell r="D105">
            <v>137084.59999999986</v>
          </cell>
          <cell r="E105">
            <v>0</v>
          </cell>
        </row>
        <row r="106">
          <cell r="A106">
            <v>3064</v>
          </cell>
          <cell r="B106">
            <v>3422</v>
          </cell>
          <cell r="C106" t="str">
            <v>Ingrave Johnstone CE P</v>
          </cell>
          <cell r="D106">
            <v>75668.730000000098</v>
          </cell>
          <cell r="E106">
            <v>0</v>
          </cell>
        </row>
        <row r="107">
          <cell r="A107">
            <v>1372</v>
          </cell>
          <cell r="B107">
            <v>2300</v>
          </cell>
          <cell r="C107" t="str">
            <v>John Bunyan C P &amp; N Braintree</v>
          </cell>
          <cell r="D107">
            <v>349527.67000000039</v>
          </cell>
          <cell r="E107">
            <v>0</v>
          </cell>
        </row>
        <row r="108">
          <cell r="A108">
            <v>1376</v>
          </cell>
          <cell r="B108">
            <v>2669</v>
          </cell>
          <cell r="C108" t="str">
            <v>John Ray C I Braintree</v>
          </cell>
          <cell r="D108">
            <v>110148.02000000002</v>
          </cell>
          <cell r="E108">
            <v>12241</v>
          </cell>
        </row>
        <row r="109">
          <cell r="A109">
            <v>3108</v>
          </cell>
          <cell r="B109">
            <v>2680</v>
          </cell>
          <cell r="C109" t="str">
            <v>Kelvedon Hatch C P</v>
          </cell>
          <cell r="D109">
            <v>209668.09000000008</v>
          </cell>
          <cell r="E109">
            <v>14768</v>
          </cell>
        </row>
        <row r="110">
          <cell r="A110">
            <v>1832</v>
          </cell>
          <cell r="B110">
            <v>3001</v>
          </cell>
          <cell r="C110" t="str">
            <v>Kendall CE P Colchester</v>
          </cell>
          <cell r="D110">
            <v>119437.24000000022</v>
          </cell>
          <cell r="E110">
            <v>0</v>
          </cell>
        </row>
        <row r="111">
          <cell r="A111">
            <v>1836</v>
          </cell>
          <cell r="B111">
            <v>2017</v>
          </cell>
          <cell r="C111" t="str">
            <v>Kings Ford C I &amp; N Colchester</v>
          </cell>
          <cell r="D111">
            <v>55974.419999999925</v>
          </cell>
          <cell r="E111">
            <v>7626</v>
          </cell>
        </row>
        <row r="112">
          <cell r="A112">
            <v>1122</v>
          </cell>
          <cell r="B112">
            <v>5228</v>
          </cell>
          <cell r="C112" t="str">
            <v>Kingswood Primary School</v>
          </cell>
          <cell r="D112">
            <v>300121.3899999992</v>
          </cell>
          <cell r="E112">
            <v>0</v>
          </cell>
        </row>
        <row r="113">
          <cell r="A113">
            <v>3208</v>
          </cell>
          <cell r="B113">
            <v>2038</v>
          </cell>
          <cell r="C113" t="str">
            <v>Langenhoe C P</v>
          </cell>
          <cell r="D113">
            <v>37866.090000000317</v>
          </cell>
          <cell r="E113">
            <v>0</v>
          </cell>
        </row>
        <row r="114">
          <cell r="A114">
            <v>3216</v>
          </cell>
          <cell r="B114">
            <v>2039</v>
          </cell>
          <cell r="C114" t="str">
            <v>Langham C P</v>
          </cell>
          <cell r="D114">
            <v>3433.9100000000326</v>
          </cell>
          <cell r="E114">
            <v>0</v>
          </cell>
        </row>
        <row r="115">
          <cell r="A115">
            <v>3232</v>
          </cell>
          <cell r="B115">
            <v>5257</v>
          </cell>
          <cell r="C115" t="str">
            <v>Lawford CE Primary School</v>
          </cell>
          <cell r="D115">
            <v>114118.6399999999</v>
          </cell>
          <cell r="E115">
            <v>0</v>
          </cell>
        </row>
        <row r="116">
          <cell r="A116">
            <v>3246</v>
          </cell>
          <cell r="B116">
            <v>3026</v>
          </cell>
          <cell r="C116" t="str">
            <v>Layer de la Haye CE P</v>
          </cell>
          <cell r="D116">
            <v>90021.049999999814</v>
          </cell>
          <cell r="E116">
            <v>0</v>
          </cell>
        </row>
        <row r="117">
          <cell r="A117">
            <v>4656</v>
          </cell>
          <cell r="B117">
            <v>5242</v>
          </cell>
          <cell r="C117" t="str">
            <v>Leverton Primary School</v>
          </cell>
          <cell r="D117">
            <v>76043.100000000093</v>
          </cell>
          <cell r="E117">
            <v>13550</v>
          </cell>
        </row>
        <row r="118">
          <cell r="A118">
            <v>1838</v>
          </cell>
          <cell r="B118">
            <v>2006</v>
          </cell>
          <cell r="C118" t="str">
            <v>Lexden C P Colchester</v>
          </cell>
          <cell r="D118">
            <v>240072.06000000029</v>
          </cell>
          <cell r="E118">
            <v>16517</v>
          </cell>
        </row>
        <row r="119">
          <cell r="A119">
            <v>1734</v>
          </cell>
          <cell r="B119">
            <v>2647</v>
          </cell>
          <cell r="C119" t="str">
            <v>Limes Farm C J The Chigwell</v>
          </cell>
          <cell r="D119">
            <v>155544.04000000015</v>
          </cell>
          <cell r="E119">
            <v>0</v>
          </cell>
        </row>
        <row r="120">
          <cell r="A120">
            <v>1129</v>
          </cell>
          <cell r="B120">
            <v>3781</v>
          </cell>
          <cell r="C120" t="str">
            <v>Lincewood Primary Basildon</v>
          </cell>
          <cell r="D120">
            <v>545500.13999999966</v>
          </cell>
          <cell r="E120">
            <v>2165</v>
          </cell>
        </row>
        <row r="121">
          <cell r="A121">
            <v>3262</v>
          </cell>
          <cell r="B121">
            <v>3610</v>
          </cell>
          <cell r="C121" t="str">
            <v>Little Hallingbury CE P</v>
          </cell>
          <cell r="D121">
            <v>24512.1599999998</v>
          </cell>
          <cell r="E121">
            <v>0</v>
          </cell>
        </row>
        <row r="122">
          <cell r="A122">
            <v>3278</v>
          </cell>
          <cell r="B122">
            <v>3530</v>
          </cell>
          <cell r="C122" t="str">
            <v>Little Waltham CE P</v>
          </cell>
          <cell r="D122">
            <v>179684.42999999993</v>
          </cell>
          <cell r="E122">
            <v>0</v>
          </cell>
        </row>
        <row r="123">
          <cell r="A123">
            <v>2992</v>
          </cell>
          <cell r="B123">
            <v>2588</v>
          </cell>
          <cell r="C123" t="str">
            <v>Long Ridings C P Hutton</v>
          </cell>
          <cell r="D123">
            <v>194504.04000000004</v>
          </cell>
          <cell r="E123">
            <v>0</v>
          </cell>
        </row>
        <row r="124">
          <cell r="A124">
            <v>3350</v>
          </cell>
          <cell r="B124">
            <v>2750</v>
          </cell>
          <cell r="C124" t="str">
            <v>Manuden C P</v>
          </cell>
          <cell r="D124">
            <v>71868.860000000102</v>
          </cell>
          <cell r="E124">
            <v>0</v>
          </cell>
        </row>
        <row r="125">
          <cell r="A125">
            <v>3370</v>
          </cell>
          <cell r="B125">
            <v>3239</v>
          </cell>
          <cell r="C125" t="str">
            <v>Matching Green CE P</v>
          </cell>
          <cell r="D125">
            <v>59838.790000000037</v>
          </cell>
          <cell r="E125">
            <v>0</v>
          </cell>
        </row>
        <row r="126">
          <cell r="A126">
            <v>2856</v>
          </cell>
          <cell r="B126">
            <v>2059</v>
          </cell>
          <cell r="C126" t="str">
            <v>Mayflower C P The Harwich</v>
          </cell>
          <cell r="D126">
            <v>272004.77999999956</v>
          </cell>
          <cell r="E126">
            <v>0</v>
          </cell>
        </row>
        <row r="127">
          <cell r="A127">
            <v>4714</v>
          </cell>
          <cell r="B127">
            <v>5271</v>
          </cell>
          <cell r="C127" t="str">
            <v>Mersea Island School</v>
          </cell>
          <cell r="D127">
            <v>284131.28000000026</v>
          </cell>
          <cell r="E127">
            <v>0</v>
          </cell>
        </row>
        <row r="128">
          <cell r="A128">
            <v>4438</v>
          </cell>
          <cell r="B128">
            <v>2074</v>
          </cell>
          <cell r="C128" t="str">
            <v>Milldene C P The Tiptree</v>
          </cell>
          <cell r="D128">
            <v>26670.480000000214</v>
          </cell>
          <cell r="E128">
            <v>0</v>
          </cell>
        </row>
        <row r="129">
          <cell r="A129">
            <v>4852</v>
          </cell>
          <cell r="B129">
            <v>5221</v>
          </cell>
          <cell r="C129" t="str">
            <v>Millfields Primary School</v>
          </cell>
          <cell r="D129">
            <v>72736.670000000391</v>
          </cell>
          <cell r="E129">
            <v>0</v>
          </cell>
        </row>
        <row r="130">
          <cell r="A130">
            <v>3176</v>
          </cell>
          <cell r="B130">
            <v>2606</v>
          </cell>
          <cell r="C130" t="str">
            <v>Millhouse C J Laindon</v>
          </cell>
          <cell r="D130">
            <v>701014.77000000095</v>
          </cell>
          <cell r="E130">
            <v>0</v>
          </cell>
        </row>
        <row r="131">
          <cell r="A131">
            <v>1846</v>
          </cell>
          <cell r="B131">
            <v>2063</v>
          </cell>
          <cell r="C131" t="str">
            <v>Montgomery C I &amp; N Colchester</v>
          </cell>
          <cell r="D131">
            <v>429574</v>
          </cell>
          <cell r="E131">
            <v>0</v>
          </cell>
        </row>
        <row r="132">
          <cell r="A132">
            <v>1844</v>
          </cell>
          <cell r="B132">
            <v>2062</v>
          </cell>
          <cell r="C132" t="str">
            <v>Montgomery C J Colchester</v>
          </cell>
          <cell r="D132">
            <v>382943.6400000006</v>
          </cell>
          <cell r="E132">
            <v>0</v>
          </cell>
        </row>
        <row r="133">
          <cell r="A133">
            <v>3402</v>
          </cell>
          <cell r="B133">
            <v>3670</v>
          </cell>
          <cell r="C133" t="str">
            <v>Moreton CE P</v>
          </cell>
          <cell r="D133">
            <v>15545.369999999995</v>
          </cell>
          <cell r="E133">
            <v>374</v>
          </cell>
        </row>
        <row r="134">
          <cell r="A134">
            <v>1848</v>
          </cell>
          <cell r="B134">
            <v>2007</v>
          </cell>
          <cell r="C134" t="str">
            <v>Myland C P Colchester</v>
          </cell>
          <cell r="D134">
            <v>173216.3599999994</v>
          </cell>
          <cell r="E134">
            <v>0</v>
          </cell>
        </row>
        <row r="135">
          <cell r="A135">
            <v>3440</v>
          </cell>
          <cell r="B135">
            <v>2733</v>
          </cell>
          <cell r="C135" t="str">
            <v>Nazeing C P</v>
          </cell>
          <cell r="D135">
            <v>117565.37000000034</v>
          </cell>
          <cell r="E135">
            <v>0</v>
          </cell>
        </row>
        <row r="136">
          <cell r="A136">
            <v>3456</v>
          </cell>
          <cell r="B136">
            <v>2760</v>
          </cell>
          <cell r="C136" t="str">
            <v>Newport C P</v>
          </cell>
          <cell r="D136">
            <v>92401.029999999912</v>
          </cell>
          <cell r="E136">
            <v>0</v>
          </cell>
        </row>
        <row r="137">
          <cell r="A137">
            <v>1850</v>
          </cell>
          <cell r="B137">
            <v>2008</v>
          </cell>
          <cell r="C137" t="str">
            <v>North C P Colchester</v>
          </cell>
          <cell r="D137">
            <v>21415.360000000335</v>
          </cell>
          <cell r="E137">
            <v>0</v>
          </cell>
        </row>
        <row r="138">
          <cell r="A138">
            <v>4770</v>
          </cell>
          <cell r="B138">
            <v>2004</v>
          </cell>
          <cell r="C138" t="str">
            <v>Oakfield Primary</v>
          </cell>
          <cell r="D138">
            <v>53046.080000000075</v>
          </cell>
          <cell r="E138">
            <v>0</v>
          </cell>
        </row>
        <row r="139">
          <cell r="A139">
            <v>1784</v>
          </cell>
          <cell r="B139">
            <v>2027</v>
          </cell>
          <cell r="C139" t="str">
            <v>Oakwood C I The Clacton</v>
          </cell>
          <cell r="D139">
            <v>255859.61999999965</v>
          </cell>
          <cell r="E139">
            <v>0</v>
          </cell>
        </row>
        <row r="140">
          <cell r="A140">
            <v>1852</v>
          </cell>
          <cell r="B140">
            <v>2010</v>
          </cell>
          <cell r="C140" t="str">
            <v>Old Heath C P Colchester</v>
          </cell>
          <cell r="D140">
            <v>246800.11999999973</v>
          </cell>
          <cell r="E140">
            <v>0</v>
          </cell>
        </row>
        <row r="141">
          <cell r="A141">
            <v>1854</v>
          </cell>
          <cell r="B141">
            <v>3040</v>
          </cell>
          <cell r="C141" t="str">
            <v>Parsons Heath CE (Cont) P Colchester</v>
          </cell>
          <cell r="D141">
            <v>45410.580000000075</v>
          </cell>
          <cell r="E141">
            <v>0</v>
          </cell>
        </row>
        <row r="142">
          <cell r="A142">
            <v>1858</v>
          </cell>
          <cell r="B142">
            <v>2056</v>
          </cell>
          <cell r="C142" t="str">
            <v>Prettygate C I Colchester</v>
          </cell>
          <cell r="D142">
            <v>68336.140000000014</v>
          </cell>
          <cell r="E142">
            <v>0</v>
          </cell>
        </row>
        <row r="143">
          <cell r="A143">
            <v>1856</v>
          </cell>
          <cell r="B143">
            <v>2055</v>
          </cell>
          <cell r="C143" t="str">
            <v>Prettygate C J Colchester</v>
          </cell>
          <cell r="D143">
            <v>360800.35000000009</v>
          </cell>
          <cell r="E143">
            <v>0</v>
          </cell>
        </row>
        <row r="144">
          <cell r="A144">
            <v>1240</v>
          </cell>
          <cell r="B144">
            <v>2799</v>
          </cell>
          <cell r="C144" t="str">
            <v>Priory C P The Bicknacre</v>
          </cell>
          <cell r="D144">
            <v>-17087.989999999758</v>
          </cell>
          <cell r="E144">
            <v>0</v>
          </cell>
        </row>
        <row r="145">
          <cell r="A145">
            <v>1888</v>
          </cell>
          <cell r="B145">
            <v>3839</v>
          </cell>
          <cell r="C145" t="str">
            <v>Queen Boudica</v>
          </cell>
          <cell r="D145">
            <v>2979.3299999998417</v>
          </cell>
          <cell r="E145">
            <v>0</v>
          </cell>
        </row>
        <row r="146">
          <cell r="A146">
            <v>1258</v>
          </cell>
          <cell r="B146">
            <v>2541</v>
          </cell>
          <cell r="C146" t="str">
            <v>Quilters C I Billericay</v>
          </cell>
          <cell r="D146">
            <v>142236.83000000019</v>
          </cell>
          <cell r="E146">
            <v>0</v>
          </cell>
        </row>
        <row r="147">
          <cell r="A147">
            <v>1256</v>
          </cell>
          <cell r="B147">
            <v>2181</v>
          </cell>
          <cell r="C147" t="str">
            <v>Quilters C J Billericay</v>
          </cell>
          <cell r="D147">
            <v>120067.48999999976</v>
          </cell>
          <cell r="E147">
            <v>0</v>
          </cell>
        </row>
        <row r="148">
          <cell r="A148">
            <v>3670</v>
          </cell>
          <cell r="B148">
            <v>3730</v>
          </cell>
          <cell r="C148" t="str">
            <v>Radwinter CE P</v>
          </cell>
          <cell r="D148">
            <v>40581.790000000037</v>
          </cell>
          <cell r="E148">
            <v>0</v>
          </cell>
        </row>
        <row r="149">
          <cell r="A149">
            <v>3750</v>
          </cell>
          <cell r="B149">
            <v>2460</v>
          </cell>
          <cell r="C149" t="str">
            <v>Rettendon C P</v>
          </cell>
          <cell r="D149">
            <v>157458.54999999999</v>
          </cell>
          <cell r="E149">
            <v>17707</v>
          </cell>
        </row>
        <row r="150">
          <cell r="A150">
            <v>3758</v>
          </cell>
          <cell r="B150">
            <v>3247</v>
          </cell>
          <cell r="C150" t="str">
            <v>Rickling CE P</v>
          </cell>
          <cell r="D150">
            <v>91146.200000000419</v>
          </cell>
          <cell r="E150">
            <v>0</v>
          </cell>
        </row>
        <row r="151">
          <cell r="A151">
            <v>2975</v>
          </cell>
          <cell r="B151">
            <v>3840</v>
          </cell>
          <cell r="C151" t="str">
            <v>Riverside C P Hullbridge</v>
          </cell>
          <cell r="D151">
            <v>191686.30000000051</v>
          </cell>
          <cell r="E151">
            <v>0</v>
          </cell>
        </row>
        <row r="152">
          <cell r="A152">
            <v>1860</v>
          </cell>
          <cell r="B152">
            <v>2317</v>
          </cell>
          <cell r="C152" t="str">
            <v>Roach Vale C P Colchester</v>
          </cell>
          <cell r="D152">
            <v>111473.9599999995</v>
          </cell>
          <cell r="E152">
            <v>0</v>
          </cell>
        </row>
        <row r="153">
          <cell r="A153">
            <v>3810</v>
          </cell>
          <cell r="B153">
            <v>5226</v>
          </cell>
          <cell r="C153" t="str">
            <v>Rodings Primary School</v>
          </cell>
          <cell r="D153">
            <v>382845.26</v>
          </cell>
          <cell r="E153">
            <v>0</v>
          </cell>
        </row>
        <row r="154">
          <cell r="A154">
            <v>3908</v>
          </cell>
          <cell r="B154">
            <v>3131</v>
          </cell>
          <cell r="C154" t="str">
            <v>Sheering CE P</v>
          </cell>
          <cell r="D154">
            <v>7709.3599999998696</v>
          </cell>
          <cell r="E154">
            <v>0</v>
          </cell>
        </row>
        <row r="155">
          <cell r="A155">
            <v>1262</v>
          </cell>
          <cell r="B155">
            <v>2911</v>
          </cell>
          <cell r="C155" t="str">
            <v>South Green C I &amp; N Billericay</v>
          </cell>
          <cell r="D155">
            <v>106507.10000000033</v>
          </cell>
          <cell r="E155">
            <v>0</v>
          </cell>
        </row>
        <row r="156">
          <cell r="A156">
            <v>1260</v>
          </cell>
          <cell r="B156">
            <v>2681</v>
          </cell>
          <cell r="C156" t="str">
            <v>South Green C J Billericay</v>
          </cell>
          <cell r="D156">
            <v>139306.7799999998</v>
          </cell>
          <cell r="E156">
            <v>0</v>
          </cell>
        </row>
        <row r="157">
          <cell r="A157">
            <v>4132</v>
          </cell>
          <cell r="B157">
            <v>3462</v>
          </cell>
          <cell r="C157" t="str">
            <v>South Weald St Peter's CE P</v>
          </cell>
          <cell r="D157">
            <v>143209.66999999993</v>
          </cell>
          <cell r="E157">
            <v>0</v>
          </cell>
        </row>
        <row r="158">
          <cell r="A158">
            <v>2846</v>
          </cell>
          <cell r="B158">
            <v>2374</v>
          </cell>
          <cell r="C158" t="str">
            <v>Spring Meadow C P Dovercourt Harwich</v>
          </cell>
          <cell r="D158">
            <v>256052.96999999974</v>
          </cell>
          <cell r="E158">
            <v>0</v>
          </cell>
        </row>
        <row r="159">
          <cell r="A159">
            <v>1673</v>
          </cell>
          <cell r="B159">
            <v>2020</v>
          </cell>
          <cell r="C159" t="str">
            <v>Springfield C Primary</v>
          </cell>
          <cell r="D159">
            <v>302374.57999999984</v>
          </cell>
          <cell r="E159">
            <v>0</v>
          </cell>
        </row>
        <row r="160">
          <cell r="A160">
            <v>2888</v>
          </cell>
          <cell r="B160">
            <v>5279</v>
          </cell>
          <cell r="C160" t="str">
            <v>St Andrew's CE Junior School</v>
          </cell>
          <cell r="D160">
            <v>36240.940000000177</v>
          </cell>
          <cell r="E160">
            <v>5480</v>
          </cell>
        </row>
        <row r="161">
          <cell r="A161">
            <v>1496</v>
          </cell>
          <cell r="B161">
            <v>3008</v>
          </cell>
          <cell r="C161" t="str">
            <v>St Andrews CE P</v>
          </cell>
          <cell r="D161">
            <v>56626.360000000044</v>
          </cell>
          <cell r="E161">
            <v>0</v>
          </cell>
        </row>
        <row r="162">
          <cell r="A162">
            <v>3362</v>
          </cell>
          <cell r="B162">
            <v>3027</v>
          </cell>
          <cell r="C162" t="str">
            <v>St Andrews CE P Marks Tey</v>
          </cell>
          <cell r="D162">
            <v>105257.45000000007</v>
          </cell>
          <cell r="E162">
            <v>0</v>
          </cell>
        </row>
        <row r="163">
          <cell r="A163">
            <v>3464</v>
          </cell>
          <cell r="B163">
            <v>5241</v>
          </cell>
          <cell r="C163" t="str">
            <v>St Andrew's CE Primary School</v>
          </cell>
          <cell r="D163">
            <v>203338.89999999921</v>
          </cell>
          <cell r="E163">
            <v>0</v>
          </cell>
        </row>
        <row r="164">
          <cell r="A164">
            <v>1148</v>
          </cell>
          <cell r="B164">
            <v>3451</v>
          </cell>
          <cell r="C164" t="str">
            <v>St Anne Line RC I The Basildon</v>
          </cell>
          <cell r="D164">
            <v>134257.99000000022</v>
          </cell>
          <cell r="E164">
            <v>0</v>
          </cell>
        </row>
        <row r="165">
          <cell r="A165">
            <v>1146</v>
          </cell>
          <cell r="B165">
            <v>3431</v>
          </cell>
          <cell r="C165" t="str">
            <v>St Anne Line RC J The Basildon</v>
          </cell>
          <cell r="D165">
            <v>83681.689999999478</v>
          </cell>
          <cell r="E165">
            <v>7475</v>
          </cell>
        </row>
        <row r="166">
          <cell r="A166">
            <v>1380</v>
          </cell>
          <cell r="B166">
            <v>3790</v>
          </cell>
          <cell r="C166" t="str">
            <v>St Francis RC P Braintree</v>
          </cell>
          <cell r="D166">
            <v>108234.57999999961</v>
          </cell>
          <cell r="E166">
            <v>0</v>
          </cell>
        </row>
        <row r="167">
          <cell r="A167">
            <v>3338</v>
          </cell>
          <cell r="B167">
            <v>3811</v>
          </cell>
          <cell r="C167" t="str">
            <v>St Francis RC P Maldon</v>
          </cell>
          <cell r="D167">
            <v>46026.680000000168</v>
          </cell>
          <cell r="E167">
            <v>0</v>
          </cell>
        </row>
        <row r="168">
          <cell r="A168">
            <v>1870</v>
          </cell>
          <cell r="B168">
            <v>2001</v>
          </cell>
          <cell r="C168" t="str">
            <v>St Georges C P Colchester</v>
          </cell>
          <cell r="D168">
            <v>86052.350000000093</v>
          </cell>
          <cell r="E168">
            <v>0</v>
          </cell>
        </row>
        <row r="169">
          <cell r="A169">
            <v>2496</v>
          </cell>
          <cell r="B169">
            <v>3032</v>
          </cell>
          <cell r="C169" t="str">
            <v>St Georges CE P Gt Bromley</v>
          </cell>
          <cell r="D169">
            <v>131782.72999999998</v>
          </cell>
          <cell r="E169">
            <v>0</v>
          </cell>
        </row>
        <row r="170">
          <cell r="A170">
            <v>2544</v>
          </cell>
          <cell r="B170">
            <v>3009</v>
          </cell>
          <cell r="C170" t="str">
            <v>St Giles CE P Gt Maplestead</v>
          </cell>
          <cell r="D170">
            <v>73564.010000000126</v>
          </cell>
          <cell r="E170">
            <v>0</v>
          </cell>
        </row>
        <row r="171">
          <cell r="A171">
            <v>1424</v>
          </cell>
          <cell r="B171">
            <v>5267</v>
          </cell>
          <cell r="C171" t="str">
            <v>St Helens RC Infant School</v>
          </cell>
          <cell r="D171">
            <v>56279.739999999991</v>
          </cell>
          <cell r="E171">
            <v>0</v>
          </cell>
        </row>
        <row r="172">
          <cell r="A172">
            <v>3574</v>
          </cell>
          <cell r="B172">
            <v>3308</v>
          </cell>
          <cell r="C172" t="str">
            <v>St John Baptist CE P Pebmarsh</v>
          </cell>
          <cell r="D172">
            <v>89926.520000000077</v>
          </cell>
          <cell r="E172">
            <v>0</v>
          </cell>
        </row>
        <row r="173">
          <cell r="A173">
            <v>3280</v>
          </cell>
          <cell r="B173">
            <v>5255</v>
          </cell>
          <cell r="C173" t="str">
            <v>St John Fisher RC Primary School</v>
          </cell>
          <cell r="D173">
            <v>108551.46999999927</v>
          </cell>
          <cell r="E173">
            <v>0</v>
          </cell>
        </row>
        <row r="174">
          <cell r="A174">
            <v>2072</v>
          </cell>
          <cell r="B174">
            <v>3214</v>
          </cell>
          <cell r="C174" t="str">
            <v>St Johns CE P Danbury</v>
          </cell>
          <cell r="D174">
            <v>101950.52000000002</v>
          </cell>
          <cell r="E174">
            <v>28484</v>
          </cell>
        </row>
        <row r="175">
          <cell r="A175">
            <v>1876</v>
          </cell>
          <cell r="B175">
            <v>3003</v>
          </cell>
          <cell r="C175" t="str">
            <v>St Johns CE V/C P Colchester</v>
          </cell>
          <cell r="D175">
            <v>397567.70999999973</v>
          </cell>
          <cell r="E175">
            <v>109698</v>
          </cell>
        </row>
        <row r="176">
          <cell r="A176">
            <v>1878</v>
          </cell>
          <cell r="B176">
            <v>2011</v>
          </cell>
          <cell r="C176" t="str">
            <v>St Johns Green C P Colchester</v>
          </cell>
          <cell r="D176">
            <v>284454.44999999972</v>
          </cell>
          <cell r="E176">
            <v>0</v>
          </cell>
        </row>
        <row r="177">
          <cell r="A177">
            <v>2996</v>
          </cell>
          <cell r="B177">
            <v>3612</v>
          </cell>
          <cell r="C177" t="str">
            <v>St Joseph the Worker RC P Hutton</v>
          </cell>
          <cell r="D177">
            <v>179571.57000000007</v>
          </cell>
          <cell r="E177">
            <v>28559</v>
          </cell>
        </row>
        <row r="178">
          <cell r="A178">
            <v>4148</v>
          </cell>
          <cell r="B178">
            <v>3815</v>
          </cell>
          <cell r="C178" t="str">
            <v>St Josephs RC P South Woodham</v>
          </cell>
          <cell r="D178">
            <v>10106.879999999888</v>
          </cell>
          <cell r="E178">
            <v>0</v>
          </cell>
        </row>
        <row r="179">
          <cell r="A179">
            <v>1578</v>
          </cell>
          <cell r="B179">
            <v>5224</v>
          </cell>
          <cell r="C179" t="str">
            <v>St Katherine's CE Primary School</v>
          </cell>
          <cell r="D179">
            <v>90030.369999999879</v>
          </cell>
          <cell r="E179">
            <v>5907</v>
          </cell>
        </row>
        <row r="180">
          <cell r="A180">
            <v>2168</v>
          </cell>
          <cell r="B180">
            <v>3023</v>
          </cell>
          <cell r="C180" t="str">
            <v>St Lawrence CE (C) P Rowhedge</v>
          </cell>
          <cell r="D180">
            <v>323703.56000000006</v>
          </cell>
          <cell r="E180">
            <v>0</v>
          </cell>
        </row>
        <row r="181">
          <cell r="A181">
            <v>4436</v>
          </cell>
          <cell r="B181">
            <v>3028</v>
          </cell>
          <cell r="C181" t="str">
            <v>St Lukes Church P Tiptree</v>
          </cell>
          <cell r="D181">
            <v>216757.74000000069</v>
          </cell>
          <cell r="E181">
            <v>0</v>
          </cell>
        </row>
        <row r="182">
          <cell r="A182">
            <v>4508</v>
          </cell>
          <cell r="B182">
            <v>3015</v>
          </cell>
          <cell r="C182" t="str">
            <v>St Margarets CE P Toppesfield</v>
          </cell>
          <cell r="D182">
            <v>72378.69</v>
          </cell>
          <cell r="E182">
            <v>10702</v>
          </cell>
        </row>
        <row r="183">
          <cell r="A183">
            <v>3884</v>
          </cell>
          <cell r="B183">
            <v>3430</v>
          </cell>
          <cell r="C183" t="str">
            <v>St Marys CE (A) P Saffron Walden</v>
          </cell>
          <cell r="D183">
            <v>124110.58999999985</v>
          </cell>
          <cell r="E183">
            <v>0</v>
          </cell>
        </row>
        <row r="184">
          <cell r="A184">
            <v>1018</v>
          </cell>
          <cell r="B184">
            <v>3030</v>
          </cell>
          <cell r="C184" t="str">
            <v>St Marys CE P Ardleigh</v>
          </cell>
          <cell r="D184">
            <v>26156.429999999935</v>
          </cell>
          <cell r="E184">
            <v>0</v>
          </cell>
        </row>
        <row r="185">
          <cell r="A185">
            <v>1506</v>
          </cell>
          <cell r="B185">
            <v>3450</v>
          </cell>
          <cell r="C185" t="str">
            <v>St Marys CE P Burnham-on-Crouch</v>
          </cell>
          <cell r="D185">
            <v>37687.689999999944</v>
          </cell>
          <cell r="E185">
            <v>7784</v>
          </cell>
        </row>
        <row r="186">
          <cell r="A186">
            <v>2870</v>
          </cell>
          <cell r="B186">
            <v>3580</v>
          </cell>
          <cell r="C186" t="str">
            <v>St Marys CE P Hatfield Broad Oak</v>
          </cell>
          <cell r="D186">
            <v>-3058.9900000000489</v>
          </cell>
          <cell r="E186">
            <v>0</v>
          </cell>
        </row>
        <row r="187">
          <cell r="A187">
            <v>4202</v>
          </cell>
          <cell r="B187">
            <v>5229</v>
          </cell>
          <cell r="C187" t="str">
            <v>St Mary's CE Primary School</v>
          </cell>
          <cell r="D187">
            <v>308626.3899999992</v>
          </cell>
          <cell r="E187">
            <v>0</v>
          </cell>
        </row>
        <row r="188">
          <cell r="A188">
            <v>1880</v>
          </cell>
          <cell r="B188">
            <v>2297</v>
          </cell>
          <cell r="C188" t="str">
            <v>St Michaels C P Colchester</v>
          </cell>
          <cell r="D188">
            <v>334970.47999999975</v>
          </cell>
          <cell r="E188">
            <v>3349</v>
          </cell>
        </row>
        <row r="189">
          <cell r="A189">
            <v>2372</v>
          </cell>
          <cell r="B189">
            <v>3810</v>
          </cell>
          <cell r="C189" t="str">
            <v>St Michaels CE J Galleywood</v>
          </cell>
          <cell r="D189">
            <v>80687.54000000027</v>
          </cell>
          <cell r="E189">
            <v>4837</v>
          </cell>
        </row>
        <row r="190">
          <cell r="A190">
            <v>1382</v>
          </cell>
          <cell r="B190">
            <v>3440</v>
          </cell>
          <cell r="C190" t="str">
            <v>St Michaels CE P Braintree</v>
          </cell>
          <cell r="D190">
            <v>151510.32999999984</v>
          </cell>
          <cell r="E190">
            <v>0</v>
          </cell>
        </row>
        <row r="191">
          <cell r="A191">
            <v>3688</v>
          </cell>
          <cell r="B191">
            <v>3102</v>
          </cell>
          <cell r="C191" t="str">
            <v>St Nicholas CofE Primary, Rawreth</v>
          </cell>
          <cell r="D191">
            <v>143911.30000000028</v>
          </cell>
          <cell r="E191">
            <v>17606</v>
          </cell>
        </row>
        <row r="192">
          <cell r="A192">
            <v>1808</v>
          </cell>
          <cell r="B192">
            <v>3209</v>
          </cell>
          <cell r="C192" t="str">
            <v>St Peters CE P Coggeshall</v>
          </cell>
          <cell r="D192">
            <v>31556.050000000512</v>
          </cell>
          <cell r="E192">
            <v>0</v>
          </cell>
        </row>
        <row r="193">
          <cell r="A193">
            <v>3932</v>
          </cell>
          <cell r="B193">
            <v>3013</v>
          </cell>
          <cell r="C193" t="str">
            <v>St Peters CE P Sible Hedingham</v>
          </cell>
          <cell r="D193">
            <v>122485.20000000019</v>
          </cell>
          <cell r="E193">
            <v>3775</v>
          </cell>
        </row>
        <row r="194">
          <cell r="A194">
            <v>1428</v>
          </cell>
          <cell r="B194">
            <v>3622</v>
          </cell>
          <cell r="C194" t="str">
            <v>St Thomas of Canterbury CE I Brentwood</v>
          </cell>
          <cell r="D194">
            <v>48862.320000000298</v>
          </cell>
          <cell r="E194">
            <v>0</v>
          </cell>
        </row>
        <row r="195">
          <cell r="A195">
            <v>1426</v>
          </cell>
          <cell r="B195">
            <v>3592</v>
          </cell>
          <cell r="C195" t="str">
            <v>St Thomas of Canterbury CE J Brentwood</v>
          </cell>
          <cell r="D195">
            <v>121533.27000000002</v>
          </cell>
          <cell r="E195">
            <v>0</v>
          </cell>
        </row>
        <row r="196">
          <cell r="A196">
            <v>4216</v>
          </cell>
          <cell r="B196">
            <v>2041</v>
          </cell>
          <cell r="C196" t="str">
            <v>Stanway C P</v>
          </cell>
          <cell r="D196">
            <v>221770.97999999998</v>
          </cell>
          <cell r="E196">
            <v>0</v>
          </cell>
        </row>
        <row r="197">
          <cell r="A197">
            <v>4218</v>
          </cell>
          <cell r="B197">
            <v>2081</v>
          </cell>
          <cell r="C197" t="str">
            <v>Stanway Fiveways C P</v>
          </cell>
          <cell r="D197">
            <v>272377.28000000026</v>
          </cell>
          <cell r="E197">
            <v>151530</v>
          </cell>
        </row>
        <row r="198">
          <cell r="A198">
            <v>4238</v>
          </cell>
          <cell r="B198">
            <v>2550</v>
          </cell>
          <cell r="C198" t="str">
            <v>Stebbing C P</v>
          </cell>
          <cell r="D198">
            <v>186463.71999999997</v>
          </cell>
          <cell r="E198">
            <v>0</v>
          </cell>
        </row>
        <row r="199">
          <cell r="A199">
            <v>4262</v>
          </cell>
          <cell r="B199">
            <v>3225</v>
          </cell>
          <cell r="C199" t="str">
            <v>Stock CE P</v>
          </cell>
          <cell r="D199">
            <v>58989.280000000028</v>
          </cell>
          <cell r="E199">
            <v>10902</v>
          </cell>
        </row>
        <row r="200">
          <cell r="A200">
            <v>1268</v>
          </cell>
          <cell r="B200">
            <v>2671</v>
          </cell>
          <cell r="C200" t="str">
            <v>Sunnymede C I Billericay</v>
          </cell>
          <cell r="D200">
            <v>-2427.9599999999627</v>
          </cell>
          <cell r="E200">
            <v>8095</v>
          </cell>
        </row>
        <row r="201">
          <cell r="A201">
            <v>1266</v>
          </cell>
          <cell r="B201">
            <v>2601</v>
          </cell>
          <cell r="C201" t="str">
            <v>Sunnymede C J Billericay</v>
          </cell>
          <cell r="D201">
            <v>223207.49999999977</v>
          </cell>
          <cell r="E201">
            <v>28474</v>
          </cell>
        </row>
        <row r="202">
          <cell r="A202">
            <v>4358</v>
          </cell>
          <cell r="B202">
            <v>2050</v>
          </cell>
          <cell r="C202" t="str">
            <v>Tendring C P</v>
          </cell>
          <cell r="D202">
            <v>59091.860000000102</v>
          </cell>
          <cell r="E202">
            <v>0</v>
          </cell>
        </row>
        <row r="203">
          <cell r="A203">
            <v>4366</v>
          </cell>
          <cell r="B203">
            <v>3470</v>
          </cell>
          <cell r="C203" t="str">
            <v>Terling CE P</v>
          </cell>
          <cell r="D203">
            <v>87481.380000000237</v>
          </cell>
          <cell r="E203">
            <v>0</v>
          </cell>
        </row>
        <row r="204">
          <cell r="A204">
            <v>4374</v>
          </cell>
          <cell r="B204">
            <v>5248</v>
          </cell>
          <cell r="C204" t="str">
            <v>Thaxted Primary School</v>
          </cell>
          <cell r="D204">
            <v>82933.270000000019</v>
          </cell>
          <cell r="E204">
            <v>1194</v>
          </cell>
        </row>
        <row r="205">
          <cell r="A205">
            <v>3294</v>
          </cell>
          <cell r="B205">
            <v>5269</v>
          </cell>
          <cell r="C205" t="str">
            <v>Thomas Willingale School</v>
          </cell>
          <cell r="D205">
            <v>524289.29999999935</v>
          </cell>
          <cell r="E205">
            <v>0</v>
          </cell>
        </row>
        <row r="206">
          <cell r="A206">
            <v>4490</v>
          </cell>
          <cell r="B206">
            <v>2630</v>
          </cell>
          <cell r="C206" t="str">
            <v>Tollesbury C P</v>
          </cell>
          <cell r="D206">
            <v>121292.66000000015</v>
          </cell>
          <cell r="E206">
            <v>0</v>
          </cell>
        </row>
        <row r="207">
          <cell r="A207">
            <v>1688</v>
          </cell>
          <cell r="B207">
            <v>2210</v>
          </cell>
          <cell r="C207" t="str">
            <v>Trinity Road C P Chelmsford</v>
          </cell>
          <cell r="D207">
            <v>180544.46000000043</v>
          </cell>
          <cell r="E207">
            <v>0</v>
          </cell>
        </row>
        <row r="208">
          <cell r="A208">
            <v>4150</v>
          </cell>
          <cell r="B208">
            <v>3814</v>
          </cell>
          <cell r="C208" t="str">
            <v>Trinity St Marys CE P South Woodham</v>
          </cell>
          <cell r="D208">
            <v>148964.47000000009</v>
          </cell>
          <cell r="E208">
            <v>0</v>
          </cell>
        </row>
        <row r="209">
          <cell r="A209">
            <v>4550</v>
          </cell>
          <cell r="B209">
            <v>5270</v>
          </cell>
          <cell r="C209" t="str">
            <v>Upshire Primary Foundation School</v>
          </cell>
          <cell r="D209">
            <v>238752.83000000019</v>
          </cell>
          <cell r="E209">
            <v>0</v>
          </cell>
        </row>
        <row r="210">
          <cell r="A210">
            <v>4600</v>
          </cell>
          <cell r="B210">
            <v>2261</v>
          </cell>
          <cell r="C210" t="str">
            <v>Vange C P &amp; N</v>
          </cell>
          <cell r="D210">
            <v>90363.339999999967</v>
          </cell>
          <cell r="E210">
            <v>3671</v>
          </cell>
        </row>
        <row r="211">
          <cell r="A211">
            <v>4724</v>
          </cell>
          <cell r="B211">
            <v>3820</v>
          </cell>
          <cell r="C211" t="str">
            <v>W &amp; S Hanningfield St Peters CE P</v>
          </cell>
          <cell r="D211">
            <v>145933.12</v>
          </cell>
          <cell r="E211">
            <v>10134</v>
          </cell>
        </row>
        <row r="212">
          <cell r="A212">
            <v>4680</v>
          </cell>
          <cell r="B212">
            <v>5260</v>
          </cell>
          <cell r="C212" t="str">
            <v>Walton Primary School</v>
          </cell>
          <cell r="D212">
            <v>313557.43999999925</v>
          </cell>
          <cell r="E212">
            <v>0</v>
          </cell>
        </row>
        <row r="213">
          <cell r="A213">
            <v>1430</v>
          </cell>
          <cell r="B213">
            <v>2919</v>
          </cell>
          <cell r="C213" t="str">
            <v>Warley C P Brentwood</v>
          </cell>
          <cell r="D213">
            <v>91254.29000000027</v>
          </cell>
          <cell r="E213">
            <v>0</v>
          </cell>
        </row>
        <row r="214">
          <cell r="A214">
            <v>3336</v>
          </cell>
          <cell r="B214">
            <v>2649</v>
          </cell>
          <cell r="C214" t="str">
            <v xml:space="preserve">Wentworth C P Maldon </v>
          </cell>
          <cell r="D214">
            <v>267332.34999999986</v>
          </cell>
          <cell r="E214">
            <v>10923</v>
          </cell>
        </row>
        <row r="215">
          <cell r="A215">
            <v>4706</v>
          </cell>
          <cell r="B215">
            <v>2624</v>
          </cell>
          <cell r="C215" t="str">
            <v>West Horndon C P</v>
          </cell>
          <cell r="D215">
            <v>64967.100000000093</v>
          </cell>
          <cell r="E215">
            <v>8353</v>
          </cell>
        </row>
        <row r="216">
          <cell r="A216">
            <v>1690</v>
          </cell>
          <cell r="B216">
            <v>2879</v>
          </cell>
          <cell r="C216" t="str">
            <v>Westlands C P Chelmsford</v>
          </cell>
          <cell r="D216">
            <v>598890.84999999963</v>
          </cell>
          <cell r="E216">
            <v>0</v>
          </cell>
        </row>
        <row r="217">
          <cell r="A217">
            <v>4734</v>
          </cell>
          <cell r="B217">
            <v>3212</v>
          </cell>
          <cell r="C217" t="str">
            <v>Wethersfield CE P</v>
          </cell>
          <cell r="D217">
            <v>18967.559999999914</v>
          </cell>
          <cell r="E217">
            <v>112</v>
          </cell>
        </row>
        <row r="218">
          <cell r="A218">
            <v>1384</v>
          </cell>
          <cell r="B218">
            <v>2767</v>
          </cell>
          <cell r="C218" t="str">
            <v>White Court C P Braintree</v>
          </cell>
          <cell r="D218">
            <v>407290.52999999886</v>
          </cell>
          <cell r="E218">
            <v>9183</v>
          </cell>
        </row>
        <row r="219">
          <cell r="A219">
            <v>4744</v>
          </cell>
          <cell r="B219">
            <v>3213</v>
          </cell>
          <cell r="C219" t="str">
            <v>White Notley CE P</v>
          </cell>
          <cell r="D219">
            <v>72889.699999999837</v>
          </cell>
          <cell r="E219">
            <v>0</v>
          </cell>
        </row>
        <row r="220">
          <cell r="A220">
            <v>4754</v>
          </cell>
          <cell r="B220">
            <v>2271</v>
          </cell>
          <cell r="C220" t="str">
            <v>Wickford C P</v>
          </cell>
          <cell r="D220">
            <v>862761.18000000156</v>
          </cell>
          <cell r="E220">
            <v>9019</v>
          </cell>
        </row>
        <row r="221">
          <cell r="A221">
            <v>1582</v>
          </cell>
          <cell r="B221">
            <v>2998</v>
          </cell>
          <cell r="C221" t="str">
            <v>William Read CP Canvey Island</v>
          </cell>
          <cell r="D221">
            <v>287660.22999999952</v>
          </cell>
          <cell r="E221">
            <v>0</v>
          </cell>
        </row>
        <row r="222">
          <cell r="A222">
            <v>2988</v>
          </cell>
          <cell r="B222">
            <v>2918</v>
          </cell>
          <cell r="C222" t="str">
            <v>Willowbrook C P, Hutton</v>
          </cell>
          <cell r="D222">
            <v>269029.49000000022</v>
          </cell>
          <cell r="E222">
            <v>0</v>
          </cell>
        </row>
        <row r="223">
          <cell r="A223">
            <v>4810</v>
          </cell>
          <cell r="B223">
            <v>2770</v>
          </cell>
          <cell r="C223" t="str">
            <v>Wimbish C P</v>
          </cell>
          <cell r="D223">
            <v>36577.820000000065</v>
          </cell>
          <cell r="E223">
            <v>0</v>
          </cell>
        </row>
        <row r="224">
          <cell r="A224">
            <v>4864</v>
          </cell>
          <cell r="B224">
            <v>2051</v>
          </cell>
          <cell r="C224" t="str">
            <v>Wix C P</v>
          </cell>
          <cell r="D224">
            <v>13302.739999999874</v>
          </cell>
          <cell r="E224">
            <v>0</v>
          </cell>
        </row>
        <row r="225">
          <cell r="A225">
            <v>4880</v>
          </cell>
          <cell r="B225">
            <v>3235</v>
          </cell>
          <cell r="C225" t="str">
            <v>Woodham Walter CE P</v>
          </cell>
          <cell r="D225">
            <v>115331.20000000007</v>
          </cell>
          <cell r="E225">
            <v>0</v>
          </cell>
        </row>
        <row r="226">
          <cell r="A226">
            <v>4898</v>
          </cell>
          <cell r="B226">
            <v>2619</v>
          </cell>
          <cell r="C226" t="str">
            <v>Writtle C I</v>
          </cell>
          <cell r="D226">
            <v>121822.0399999998</v>
          </cell>
          <cell r="E226">
            <v>54090</v>
          </cell>
        </row>
        <row r="227">
          <cell r="A227">
            <v>4896</v>
          </cell>
          <cell r="B227">
            <v>2950</v>
          </cell>
          <cell r="C227" t="str">
            <v>Writtle C J</v>
          </cell>
          <cell r="D227">
            <v>262234.23999999953</v>
          </cell>
          <cell r="E227">
            <v>0</v>
          </cell>
        </row>
        <row r="228">
          <cell r="A228"/>
          <cell r="B228"/>
          <cell r="C228" t="str">
            <v>Total Primary</v>
          </cell>
          <cell r="D228">
            <v>40045537.800000004</v>
          </cell>
          <cell r="E228">
            <v>951603</v>
          </cell>
        </row>
        <row r="229">
          <cell r="A229"/>
          <cell r="B229"/>
          <cell r="C229"/>
          <cell r="D229"/>
          <cell r="E229"/>
        </row>
        <row r="230">
          <cell r="A230">
            <v>7880</v>
          </cell>
          <cell r="B230">
            <v>5406</v>
          </cell>
          <cell r="C230" t="str">
            <v>Beauchamps School</v>
          </cell>
          <cell r="D230">
            <v>1255743.4500000011</v>
          </cell>
          <cell r="E230">
            <v>0</v>
          </cell>
        </row>
        <row r="231">
          <cell r="A231">
            <v>5090</v>
          </cell>
          <cell r="B231">
            <v>4680</v>
          </cell>
          <cell r="C231" t="str">
            <v>De La Salle Basildon</v>
          </cell>
          <cell r="D231">
            <v>638195.74000000022</v>
          </cell>
          <cell r="E231">
            <v>32213</v>
          </cell>
        </row>
        <row r="232">
          <cell r="A232">
            <v>5890</v>
          </cell>
          <cell r="B232">
            <v>5466</v>
          </cell>
          <cell r="C232" t="str">
            <v>St Benedict's College (RC)</v>
          </cell>
          <cell r="D232">
            <v>232795.71999999881</v>
          </cell>
          <cell r="E232">
            <v>18849</v>
          </cell>
        </row>
        <row r="233">
          <cell r="A233">
            <v>5690</v>
          </cell>
          <cell r="B233">
            <v>4701</v>
          </cell>
          <cell r="C233" t="str">
            <v>St John Payne RC Chelmsford</v>
          </cell>
          <cell r="D233">
            <v>863417.22999999858</v>
          </cell>
          <cell r="E233">
            <v>0</v>
          </cell>
        </row>
        <row r="234">
          <cell r="A234"/>
          <cell r="B234"/>
          <cell r="C234" t="str">
            <v xml:space="preserve"> Total Secondary</v>
          </cell>
          <cell r="D234">
            <v>2990152.1399999987</v>
          </cell>
          <cell r="E234">
            <v>51062</v>
          </cell>
        </row>
        <row r="235">
          <cell r="A235"/>
          <cell r="B235"/>
          <cell r="C235"/>
          <cell r="D235"/>
          <cell r="E235"/>
        </row>
        <row r="236">
          <cell r="A236">
            <v>8013</v>
          </cell>
          <cell r="B236">
            <v>7036</v>
          </cell>
          <cell r="C236" t="str">
            <v>Cedar Hall Benfleet</v>
          </cell>
          <cell r="D236">
            <v>359087.0000000014</v>
          </cell>
          <cell r="E236">
            <v>35874</v>
          </cell>
        </row>
        <row r="237">
          <cell r="A237">
            <v>8019</v>
          </cell>
          <cell r="B237">
            <v>7048</v>
          </cell>
          <cell r="C237" t="str">
            <v>Edith Borthwick The Braintree</v>
          </cell>
          <cell r="D237">
            <v>86422.909999997355</v>
          </cell>
          <cell r="E237">
            <v>0</v>
          </cell>
        </row>
        <row r="238">
          <cell r="A238">
            <v>8014</v>
          </cell>
          <cell r="B238">
            <v>7054</v>
          </cell>
          <cell r="C238" t="str">
            <v>Glenwood Benfleet</v>
          </cell>
          <cell r="D238">
            <v>848280.70999999903</v>
          </cell>
          <cell r="E238">
            <v>0</v>
          </cell>
        </row>
        <row r="239">
          <cell r="A239">
            <v>8061</v>
          </cell>
          <cell r="B239">
            <v>7070</v>
          </cell>
          <cell r="C239" t="str">
            <v>Harlow Fields</v>
          </cell>
          <cell r="D239">
            <v>93721.130000000354</v>
          </cell>
          <cell r="E239">
            <v>0</v>
          </cell>
        </row>
        <row r="240">
          <cell r="A240">
            <v>8048</v>
          </cell>
          <cell r="B240">
            <v>7069</v>
          </cell>
          <cell r="C240" t="str">
            <v>Lexden Springs Colchester</v>
          </cell>
          <cell r="D240">
            <v>2055242.7199999979</v>
          </cell>
          <cell r="E240">
            <v>0</v>
          </cell>
        </row>
        <row r="241">
          <cell r="A241">
            <v>8040</v>
          </cell>
          <cell r="B241">
            <v>7060</v>
          </cell>
          <cell r="C241" t="str">
            <v>Shorefields</v>
          </cell>
          <cell r="D241">
            <v>346856.94000000088</v>
          </cell>
          <cell r="E241">
            <v>0</v>
          </cell>
        </row>
        <row r="242">
          <cell r="A242">
            <v>8071</v>
          </cell>
          <cell r="B242">
            <v>7022</v>
          </cell>
          <cell r="C242" t="str">
            <v>Wells Park Chigwell</v>
          </cell>
          <cell r="D242">
            <v>436746.98999999976</v>
          </cell>
          <cell r="E242">
            <v>0</v>
          </cell>
        </row>
        <row r="243">
          <cell r="A243"/>
          <cell r="B243"/>
          <cell r="C243" t="str">
            <v>Total Special</v>
          </cell>
          <cell r="D243">
            <v>4226358.3999999966</v>
          </cell>
          <cell r="E243">
            <v>35874</v>
          </cell>
        </row>
        <row r="244">
          <cell r="A244"/>
          <cell r="B244"/>
          <cell r="C244"/>
          <cell r="D244"/>
          <cell r="E244"/>
        </row>
        <row r="245">
          <cell r="A245">
            <v>8106</v>
          </cell>
          <cell r="B245">
            <v>1120</v>
          </cell>
          <cell r="C245" t="str">
            <v>South Alternative Provision School</v>
          </cell>
          <cell r="D245">
            <v>1396908.2600000007</v>
          </cell>
          <cell r="E245">
            <v>1837</v>
          </cell>
        </row>
        <row r="246">
          <cell r="A246">
            <v>8148</v>
          </cell>
          <cell r="B246">
            <v>1115</v>
          </cell>
          <cell r="C246" t="str">
            <v>Poplar Adolescent Unit</v>
          </cell>
          <cell r="D246">
            <v>61492.210000000021</v>
          </cell>
          <cell r="E246">
            <v>0</v>
          </cell>
        </row>
        <row r="247">
          <cell r="A247">
            <v>8154</v>
          </cell>
          <cell r="B247">
            <v>1108</v>
          </cell>
          <cell r="C247" t="str">
            <v>The St Aubyns Centre</v>
          </cell>
          <cell r="D247">
            <v>206421.56999999983</v>
          </cell>
          <cell r="E247">
            <v>0</v>
          </cell>
        </row>
        <row r="248">
          <cell r="A248"/>
          <cell r="B248"/>
          <cell r="C248" t="str">
            <v>Total PRU</v>
          </cell>
          <cell r="D248">
            <v>1664822.0400000005</v>
          </cell>
          <cell r="E248">
            <v>1837</v>
          </cell>
        </row>
        <row r="249">
          <cell r="A249"/>
          <cell r="B249"/>
          <cell r="C249"/>
          <cell r="D249"/>
          <cell r="E249"/>
        </row>
        <row r="250">
          <cell r="A250"/>
          <cell r="B250"/>
          <cell r="C250" t="str">
            <v>Total All Schools</v>
          </cell>
          <cell r="D250">
            <v>49138697.289999999</v>
          </cell>
          <cell r="E250">
            <v>1040376</v>
          </cell>
        </row>
        <row r="251">
          <cell r="A251"/>
          <cell r="B251"/>
          <cell r="C251"/>
          <cell r="D251"/>
          <cell r="E25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7F237-5C07-4900-AC55-96A37451F1DA}">
  <dimension ref="A1:P610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8" sqref="G8"/>
    </sheetView>
  </sheetViews>
  <sheetFormatPr defaultColWidth="9.21875" defaultRowHeight="14.4" x14ac:dyDescent="0.3"/>
  <cols>
    <col min="1" max="1" width="5.44140625" style="14" customWidth="1"/>
    <col min="2" max="2" width="5.21875" style="14" bestFit="1" customWidth="1"/>
    <col min="3" max="3" width="36" style="15" bestFit="1" customWidth="1"/>
    <col min="4" max="4" width="5.44140625" style="15" customWidth="1"/>
    <col min="5" max="5" width="9.21875" style="25" customWidth="1"/>
    <col min="6" max="6" width="14.5546875" style="51" customWidth="1"/>
    <col min="7" max="7" width="13" style="56" bestFit="1" customWidth="1"/>
    <col min="8" max="8" width="9.77734375" style="24" customWidth="1"/>
    <col min="9" max="9" width="15.5546875" style="24" bestFit="1" customWidth="1"/>
    <col min="10" max="10" width="9.77734375" style="24" customWidth="1"/>
    <col min="11" max="12" width="13" style="16" bestFit="1" customWidth="1"/>
    <col min="13" max="13" width="13" style="25" bestFit="1" customWidth="1"/>
    <col min="14" max="14" width="13" style="16" bestFit="1" customWidth="1"/>
    <col min="15" max="16384" width="9.21875" style="1"/>
  </cols>
  <sheetData>
    <row r="1" spans="1:16" ht="15" customHeight="1" x14ac:dyDescent="0.3">
      <c r="A1" s="79"/>
      <c r="B1" s="80"/>
      <c r="C1" s="89"/>
      <c r="D1" s="81"/>
      <c r="E1" s="84"/>
      <c r="F1" s="84"/>
      <c r="G1" s="88" t="s">
        <v>366</v>
      </c>
      <c r="H1" s="84"/>
      <c r="I1" s="84"/>
      <c r="J1" s="85"/>
      <c r="K1" s="86" t="s">
        <v>364</v>
      </c>
      <c r="L1" s="29" t="s">
        <v>362</v>
      </c>
      <c r="M1" s="29" t="s">
        <v>4</v>
      </c>
      <c r="N1" s="58" t="s">
        <v>5</v>
      </c>
    </row>
    <row r="2" spans="1:16" s="4" customFormat="1" ht="51.75" customHeight="1" x14ac:dyDescent="0.25">
      <c r="A2" s="82" t="s">
        <v>0</v>
      </c>
      <c r="B2" s="83" t="s">
        <v>1</v>
      </c>
      <c r="C2" s="90" t="s">
        <v>2</v>
      </c>
      <c r="D2" s="92" t="s">
        <v>3</v>
      </c>
      <c r="E2" s="91" t="s">
        <v>6</v>
      </c>
      <c r="F2" s="63" t="s">
        <v>7</v>
      </c>
      <c r="G2" s="87" t="s">
        <v>332</v>
      </c>
      <c r="H2" s="60" t="s">
        <v>8</v>
      </c>
      <c r="I2" s="60" t="s">
        <v>9</v>
      </c>
      <c r="J2" s="60" t="s">
        <v>10</v>
      </c>
      <c r="K2" s="59" t="s">
        <v>332</v>
      </c>
      <c r="L2" s="59" t="s">
        <v>332</v>
      </c>
      <c r="M2" s="59" t="s">
        <v>332</v>
      </c>
      <c r="N2" s="59" t="s">
        <v>332</v>
      </c>
    </row>
    <row r="3" spans="1:16" s="4" customFormat="1" x14ac:dyDescent="0.25">
      <c r="A3" s="27"/>
      <c r="B3" s="27"/>
      <c r="C3" s="28"/>
      <c r="D3" s="28"/>
      <c r="E3" s="63"/>
      <c r="F3" s="50"/>
      <c r="G3" s="57"/>
      <c r="H3" s="60"/>
      <c r="I3" s="60"/>
      <c r="J3" s="3"/>
      <c r="K3" s="61"/>
      <c r="L3" s="61"/>
      <c r="M3" s="61"/>
      <c r="N3" s="61"/>
    </row>
    <row r="4" spans="1:16" x14ac:dyDescent="0.3">
      <c r="A4" s="5">
        <v>1640</v>
      </c>
      <c r="B4" s="5">
        <v>1000</v>
      </c>
      <c r="C4" s="6" t="s">
        <v>11</v>
      </c>
      <c r="D4" s="7" t="s">
        <v>12</v>
      </c>
      <c r="E4" s="8"/>
      <c r="F4" s="8">
        <f>VLOOKUP(B4,[1]Data!$A:$R,15,FALSE)</f>
        <v>769769.47</v>
      </c>
      <c r="G4" s="67">
        <f>VLOOKUP(B4,[1]Data!$A:$R,16,FALSE)-VLOOKUP(A4,'[2]School Data'!$A:$E,5,FALSE)</f>
        <v>45606.369999999879</v>
      </c>
      <c r="H4" s="8">
        <f>G4/F4*100</f>
        <v>5.9246789821373245</v>
      </c>
      <c r="I4" s="8">
        <f>G4-K4</f>
        <v>-10469.110000000219</v>
      </c>
      <c r="J4" s="74">
        <f>I4/K4*100</f>
        <v>-18.669675230600255</v>
      </c>
      <c r="K4" s="67">
        <v>56075.480000000098</v>
      </c>
      <c r="L4" s="67">
        <v>40992.880000000121</v>
      </c>
      <c r="M4" s="67">
        <v>35187.540000000154</v>
      </c>
      <c r="N4" s="67">
        <v>40580.379999999997</v>
      </c>
      <c r="P4" s="65"/>
    </row>
    <row r="5" spans="1:16" x14ac:dyDescent="0.3">
      <c r="A5" s="5">
        <v>1642</v>
      </c>
      <c r="B5" s="5">
        <v>1001</v>
      </c>
      <c r="C5" s="6" t="s">
        <v>13</v>
      </c>
      <c r="D5" s="7" t="s">
        <v>12</v>
      </c>
      <c r="E5" s="8"/>
      <c r="F5" s="8">
        <f>VLOOKUP(B5,[1]Data!$A:$R,15,FALSE)</f>
        <v>671176.95</v>
      </c>
      <c r="G5" s="67">
        <f>VLOOKUP(B5,[1]Data!$A:$R,16,FALSE)-VLOOKUP(A5,'[2]School Data'!$A:$E,5,FALSE)</f>
        <v>166220.53999999992</v>
      </c>
      <c r="H5" s="8">
        <f>G5/F5*100</f>
        <v>24.765531653016382</v>
      </c>
      <c r="I5" s="8">
        <f t="shared" ref="I5:I6" si="0">G5-K5</f>
        <v>96657.75999999966</v>
      </c>
      <c r="J5" s="74">
        <f>I5/K5*100</f>
        <v>138.95039847458554</v>
      </c>
      <c r="K5" s="67">
        <v>69562.780000000261</v>
      </c>
      <c r="L5" s="67">
        <v>86145.760000000126</v>
      </c>
      <c r="M5" s="67">
        <v>56283.429999999818</v>
      </c>
      <c r="N5" s="67">
        <v>-37881.510000000162</v>
      </c>
      <c r="P5" s="65"/>
    </row>
    <row r="6" spans="1:16" x14ac:dyDescent="0.3">
      <c r="A6" s="54"/>
      <c r="B6" s="54"/>
      <c r="C6" s="9" t="s">
        <v>14</v>
      </c>
      <c r="D6" s="55"/>
      <c r="E6" s="8"/>
      <c r="F6" s="29">
        <f>SUM(F4:F5)</f>
        <v>1440946.42</v>
      </c>
      <c r="G6" s="29">
        <f t="shared" ref="G6" si="1">SUM(G4:G5)</f>
        <v>211826.9099999998</v>
      </c>
      <c r="H6" s="66">
        <f>G6/F6*100</f>
        <v>14.700540357357619</v>
      </c>
      <c r="I6" s="58">
        <f t="shared" si="0"/>
        <v>86188.649999999441</v>
      </c>
      <c r="J6" s="75">
        <f>I6/K6*100</f>
        <v>68.600639645916146</v>
      </c>
      <c r="K6" s="29">
        <f>SUM(K4:K5)</f>
        <v>125638.26000000036</v>
      </c>
      <c r="L6" s="29">
        <f t="shared" ref="L6:N6" si="2">SUM(L4:L5)</f>
        <v>127138.64000000025</v>
      </c>
      <c r="M6" s="29">
        <f t="shared" si="2"/>
        <v>91470.969999999972</v>
      </c>
      <c r="N6" s="29">
        <f t="shared" si="2"/>
        <v>2698.8699999998353</v>
      </c>
    </row>
    <row r="7" spans="1:16" s="20" customFormat="1" x14ac:dyDescent="0.3">
      <c r="A7" s="21"/>
      <c r="B7" s="21"/>
      <c r="C7" s="18" t="s">
        <v>351</v>
      </c>
      <c r="D7" s="7"/>
      <c r="E7" s="8"/>
      <c r="F7" s="19">
        <f>MIN(F4:F5)</f>
        <v>671176.95</v>
      </c>
      <c r="G7" s="19">
        <f t="shared" ref="G7:J7" si="3">MIN(G4:G5)</f>
        <v>45606.369999999879</v>
      </c>
      <c r="H7" s="19">
        <f t="shared" si="3"/>
        <v>5.9246789821373245</v>
      </c>
      <c r="I7" s="19">
        <f>MIN(I4:I5)</f>
        <v>-10469.110000000219</v>
      </c>
      <c r="J7" s="62">
        <f t="shared" si="3"/>
        <v>-18.669675230600255</v>
      </c>
      <c r="K7" s="19">
        <f>MIN(K4:K5)</f>
        <v>56075.480000000098</v>
      </c>
      <c r="L7" s="19">
        <f t="shared" ref="L7:N7" si="4">MIN(L4:L5)</f>
        <v>40992.880000000121</v>
      </c>
      <c r="M7" s="19">
        <f t="shared" si="4"/>
        <v>35187.540000000154</v>
      </c>
      <c r="N7" s="19">
        <f t="shared" si="4"/>
        <v>-37881.510000000162</v>
      </c>
    </row>
    <row r="8" spans="1:16" s="20" customFormat="1" x14ac:dyDescent="0.3">
      <c r="A8" s="21"/>
      <c r="B8" s="21"/>
      <c r="C8" s="18" t="s">
        <v>15</v>
      </c>
      <c r="D8" s="7"/>
      <c r="E8" s="8"/>
      <c r="F8" s="19">
        <f>AVERAGE(F4:F5)</f>
        <v>720473.21</v>
      </c>
      <c r="G8" s="19">
        <f t="shared" ref="G8:J8" si="5">AVERAGE(G4:G5)</f>
        <v>105913.4549999999</v>
      </c>
      <c r="H8" s="19">
        <f t="shared" si="5"/>
        <v>15.345105317576852</v>
      </c>
      <c r="I8" s="19">
        <f>AVERAGE(I4:I5)</f>
        <v>43094.324999999721</v>
      </c>
      <c r="J8" s="62">
        <f t="shared" si="5"/>
        <v>60.140361621992639</v>
      </c>
      <c r="K8" s="19">
        <f>AVERAGE(K4:K5)</f>
        <v>62819.130000000179</v>
      </c>
      <c r="L8" s="19">
        <f t="shared" ref="L8:N8" si="6">AVERAGE(L4:L5)</f>
        <v>63569.320000000123</v>
      </c>
      <c r="M8" s="19">
        <f t="shared" si="6"/>
        <v>45735.484999999986</v>
      </c>
      <c r="N8" s="19">
        <f t="shared" si="6"/>
        <v>1349.4349999999176</v>
      </c>
    </row>
    <row r="9" spans="1:16" s="20" customFormat="1" x14ac:dyDescent="0.3">
      <c r="A9" s="21"/>
      <c r="B9" s="21"/>
      <c r="C9" s="18" t="s">
        <v>352</v>
      </c>
      <c r="D9" s="7"/>
      <c r="E9" s="8"/>
      <c r="F9" s="19">
        <f>MAX(F4:F5)</f>
        <v>769769.47</v>
      </c>
      <c r="G9" s="19">
        <f t="shared" ref="G9:J9" si="7">MAX(G4:G5)</f>
        <v>166220.53999999992</v>
      </c>
      <c r="H9" s="19">
        <f t="shared" si="7"/>
        <v>24.765531653016382</v>
      </c>
      <c r="I9" s="19">
        <f>MAX(I4:I5)</f>
        <v>96657.75999999966</v>
      </c>
      <c r="J9" s="62">
        <f t="shared" si="7"/>
        <v>138.95039847458554</v>
      </c>
      <c r="K9" s="19">
        <f>MAX(K4:K5)</f>
        <v>69562.780000000261</v>
      </c>
      <c r="L9" s="19">
        <f t="shared" ref="L9:N9" si="8">MAX(L4:L5)</f>
        <v>86145.760000000126</v>
      </c>
      <c r="M9" s="19">
        <f t="shared" si="8"/>
        <v>56283.429999999818</v>
      </c>
      <c r="N9" s="19">
        <f t="shared" si="8"/>
        <v>40580.379999999997</v>
      </c>
    </row>
    <row r="10" spans="1:16" ht="6" customHeight="1" x14ac:dyDescent="0.3">
      <c r="A10" s="54"/>
      <c r="B10" s="54"/>
      <c r="C10" s="9"/>
      <c r="D10" s="55"/>
      <c r="E10" s="8"/>
      <c r="F10" s="69"/>
      <c r="G10" s="67"/>
      <c r="H10" s="66"/>
      <c r="I10" s="66"/>
      <c r="J10" s="75"/>
      <c r="K10" s="67"/>
      <c r="L10" s="67"/>
      <c r="M10" s="8"/>
      <c r="N10" s="67"/>
    </row>
    <row r="11" spans="1:16" x14ac:dyDescent="0.3">
      <c r="A11" s="5">
        <v>4750</v>
      </c>
      <c r="B11" s="5">
        <v>3257</v>
      </c>
      <c r="C11" s="6" t="s">
        <v>16</v>
      </c>
      <c r="D11" s="7" t="s">
        <v>12</v>
      </c>
      <c r="E11" s="8">
        <f>VLOOKUP(B11,[1]Data!$A:$R,8,FALSE)</f>
        <v>398.75</v>
      </c>
      <c r="F11" s="8">
        <f>VLOOKUP(B11,[1]Data!$A:$R,15,FALSE)</f>
        <v>2124108.34</v>
      </c>
      <c r="G11" s="67">
        <f>VLOOKUP(B11,[1]Data!$A:$R,16,FALSE)-VLOOKUP(A11,'[2]School Data'!$A:$E,5,FALSE)</f>
        <v>238202.95999999973</v>
      </c>
      <c r="H11" s="8">
        <f>G11/F11*100</f>
        <v>11.214256613671585</v>
      </c>
      <c r="I11" s="8">
        <f>G11-K11</f>
        <v>83325.879999999888</v>
      </c>
      <c r="J11" s="76">
        <f>I11/L11*100</f>
        <v>152.08732978536545</v>
      </c>
      <c r="K11" s="67">
        <v>154877.07999999984</v>
      </c>
      <c r="L11" s="67">
        <v>54788.180000000168</v>
      </c>
      <c r="M11" s="67">
        <v>88974.139999999199</v>
      </c>
      <c r="N11" s="67">
        <v>107423.59</v>
      </c>
      <c r="P11" s="65"/>
    </row>
    <row r="12" spans="1:16" x14ac:dyDescent="0.3">
      <c r="A12" s="5"/>
      <c r="B12" s="5">
        <v>2483</v>
      </c>
      <c r="C12" s="6" t="s">
        <v>17</v>
      </c>
      <c r="D12" s="7" t="s">
        <v>18</v>
      </c>
      <c r="E12" s="8"/>
      <c r="F12" s="68"/>
      <c r="G12" s="67"/>
      <c r="H12" s="68"/>
      <c r="I12" s="68"/>
      <c r="J12" s="77"/>
      <c r="K12" s="68"/>
      <c r="L12" s="68"/>
      <c r="M12" s="68"/>
      <c r="N12" s="67">
        <v>125348.57</v>
      </c>
      <c r="P12" s="65"/>
    </row>
    <row r="13" spans="1:16" x14ac:dyDescent="0.3">
      <c r="A13" s="5"/>
      <c r="B13" s="5">
        <v>2473</v>
      </c>
      <c r="C13" s="6" t="s">
        <v>19</v>
      </c>
      <c r="D13" s="7" t="s">
        <v>18</v>
      </c>
      <c r="E13" s="8"/>
      <c r="F13" s="68"/>
      <c r="G13" s="67"/>
      <c r="H13" s="68"/>
      <c r="I13" s="68"/>
      <c r="J13" s="77"/>
      <c r="K13" s="68"/>
      <c r="L13" s="68"/>
      <c r="M13" s="68"/>
      <c r="N13" s="67">
        <v>100382.69</v>
      </c>
      <c r="P13" s="65"/>
    </row>
    <row r="14" spans="1:16" x14ac:dyDescent="0.3">
      <c r="A14" s="5">
        <v>2842</v>
      </c>
      <c r="B14" s="5">
        <v>3822</v>
      </c>
      <c r="C14" s="6" t="s">
        <v>20</v>
      </c>
      <c r="D14" s="7" t="s">
        <v>12</v>
      </c>
      <c r="E14" s="8">
        <f>VLOOKUP(B14,[1]Data!$A:$R,8,FALSE)</f>
        <v>197</v>
      </c>
      <c r="F14" s="8">
        <f>VLOOKUP(B14,[1]Data!$A:$R,15,FALSE)</f>
        <v>1236074.33</v>
      </c>
      <c r="G14" s="67">
        <f>VLOOKUP(B14,[1]Data!$A:$R,16,FALSE)-VLOOKUP(A14,'[2]School Data'!$A:$E,5,FALSE)</f>
        <v>179807.39000000013</v>
      </c>
      <c r="H14" s="8">
        <f t="shared" ref="H14:H67" si="9">G14/F14*100</f>
        <v>14.546648663110748</v>
      </c>
      <c r="I14" s="8">
        <f>G14-K14</f>
        <v>-35308.689999999828</v>
      </c>
      <c r="J14" s="76">
        <f>I14/K14*100</f>
        <v>-16.413784594810316</v>
      </c>
      <c r="K14" s="67">
        <v>215116.07999999996</v>
      </c>
      <c r="L14" s="67">
        <v>150388.65000000002</v>
      </c>
      <c r="M14" s="67">
        <v>127304.81000000017</v>
      </c>
      <c r="N14" s="67">
        <v>140360.89000000001</v>
      </c>
      <c r="P14" s="65"/>
    </row>
    <row r="15" spans="1:16" x14ac:dyDescent="0.3">
      <c r="A15" s="5">
        <v>2298</v>
      </c>
      <c r="B15" s="5">
        <v>3024</v>
      </c>
      <c r="C15" s="6" t="s">
        <v>21</v>
      </c>
      <c r="D15" s="7" t="s">
        <v>12</v>
      </c>
      <c r="E15" s="8">
        <f>VLOOKUP(B15,[1]Data!$A:$R,8,FALSE)</f>
        <v>132</v>
      </c>
      <c r="F15" s="8">
        <f>VLOOKUP(B15,[1]Data!$A:$R,15,FALSE)</f>
        <v>708278.25</v>
      </c>
      <c r="G15" s="67">
        <f>VLOOKUP(B15,[1]Data!$A:$R,16,FALSE)-VLOOKUP(A15,'[2]School Data'!$A:$E,5,FALSE)</f>
        <v>60843.369999999763</v>
      </c>
      <c r="H15" s="8">
        <f t="shared" si="9"/>
        <v>8.5903202590224623</v>
      </c>
      <c r="I15" s="8">
        <f t="shared" ref="I15:I78" si="10">G15-K15</f>
        <v>40228.379999999772</v>
      </c>
      <c r="J15" s="76">
        <f t="shared" ref="J15:J76" si="11">I15/K15*100</f>
        <v>195.14139953499753</v>
      </c>
      <c r="K15" s="67">
        <v>20614.989999999991</v>
      </c>
      <c r="L15" s="67">
        <v>3440.3500000002095</v>
      </c>
      <c r="M15" s="67">
        <v>20220.64000000013</v>
      </c>
      <c r="N15" s="67">
        <v>32981.86</v>
      </c>
      <c r="P15" s="65"/>
    </row>
    <row r="16" spans="1:16" ht="13.05" customHeight="1" x14ac:dyDescent="0.3">
      <c r="A16" s="5">
        <v>3332</v>
      </c>
      <c r="B16" s="5">
        <v>3201</v>
      </c>
      <c r="C16" s="6" t="s">
        <v>22</v>
      </c>
      <c r="D16" s="7" t="s">
        <v>12</v>
      </c>
      <c r="E16" s="8">
        <f>VLOOKUP(B16,[1]Data!$A:$R,8,FALSE)</f>
        <v>312</v>
      </c>
      <c r="F16" s="8">
        <f>VLOOKUP(B16,[1]Data!$A:$R,15,FALSE)</f>
        <v>1599042.0399999998</v>
      </c>
      <c r="G16" s="67">
        <f>VLOOKUP(B16,[1]Data!$A:$R,16,FALSE)-VLOOKUP(A16,'[2]School Data'!$A:$E,5,FALSE)</f>
        <v>42395.879999999888</v>
      </c>
      <c r="H16" s="8">
        <f t="shared" si="9"/>
        <v>2.6513299175048513</v>
      </c>
      <c r="I16" s="8">
        <f t="shared" si="10"/>
        <v>-10212.530000000494</v>
      </c>
      <c r="J16" s="76">
        <f t="shared" si="11"/>
        <v>-19.412352511699975</v>
      </c>
      <c r="K16" s="67">
        <v>52608.410000000382</v>
      </c>
      <c r="L16" s="67">
        <v>29547.247727000155</v>
      </c>
      <c r="M16" s="67">
        <v>7010.410000000149</v>
      </c>
      <c r="N16" s="67">
        <v>54706.1</v>
      </c>
      <c r="P16" s="65"/>
    </row>
    <row r="17" spans="1:16" x14ac:dyDescent="0.3">
      <c r="A17" s="5">
        <v>2552</v>
      </c>
      <c r="B17" s="5">
        <v>3314</v>
      </c>
      <c r="C17" s="6" t="s">
        <v>23</v>
      </c>
      <c r="D17" s="7" t="s">
        <v>12</v>
      </c>
      <c r="E17" s="8">
        <f>VLOOKUP(B17,[1]Data!$A:$R,8,FALSE)</f>
        <v>110</v>
      </c>
      <c r="F17" s="8">
        <f>VLOOKUP(B17,[1]Data!$A:$R,15,FALSE)</f>
        <v>718709.99000000011</v>
      </c>
      <c r="G17" s="67">
        <f>VLOOKUP(B17,[1]Data!$A:$R,16,FALSE)-VLOOKUP(A17,'[2]School Data'!$A:$E,5,FALSE)</f>
        <v>83456.120000000112</v>
      </c>
      <c r="H17" s="8">
        <f t="shared" si="9"/>
        <v>11.611932651722304</v>
      </c>
      <c r="I17" s="8">
        <f t="shared" si="10"/>
        <v>-13121.75</v>
      </c>
      <c r="J17" s="76">
        <f t="shared" si="11"/>
        <v>-13.586704697463285</v>
      </c>
      <c r="K17" s="67">
        <v>96577.870000000112</v>
      </c>
      <c r="L17" s="67">
        <v>65471.870000000112</v>
      </c>
      <c r="M17" s="67">
        <v>52643.929999999993</v>
      </c>
      <c r="N17" s="67">
        <v>39959.83</v>
      </c>
      <c r="P17" s="65"/>
    </row>
    <row r="18" spans="1:16" x14ac:dyDescent="0.3">
      <c r="A18" s="5">
        <v>1010</v>
      </c>
      <c r="B18" s="5">
        <v>2043</v>
      </c>
      <c r="C18" s="6" t="s">
        <v>24</v>
      </c>
      <c r="D18" s="7" t="s">
        <v>12</v>
      </c>
      <c r="E18" s="8">
        <f>VLOOKUP(B18,[1]Data!$A:$R,8,FALSE)</f>
        <v>193.83333333333334</v>
      </c>
      <c r="F18" s="8">
        <f>VLOOKUP(B18,[1]Data!$A:$R,15,FALSE)</f>
        <v>1074392.3999999999</v>
      </c>
      <c r="G18" s="67">
        <f>VLOOKUP(B18,[1]Data!$A:$R,16,FALSE)-VLOOKUP(A18,'[2]School Data'!$A:$E,5,FALSE)</f>
        <v>88512.580000000075</v>
      </c>
      <c r="H18" s="8">
        <f t="shared" si="9"/>
        <v>8.2383847838089768</v>
      </c>
      <c r="I18" s="8">
        <f t="shared" si="10"/>
        <v>-14066.309999999707</v>
      </c>
      <c r="J18" s="76">
        <f t="shared" si="11"/>
        <v>-13.712675190772424</v>
      </c>
      <c r="K18" s="67">
        <v>102578.88999999978</v>
      </c>
      <c r="L18" s="67">
        <v>67295.239999999874</v>
      </c>
      <c r="M18" s="67">
        <v>86403.439999999944</v>
      </c>
      <c r="N18" s="67">
        <v>75787.240000000005</v>
      </c>
      <c r="P18" s="65"/>
    </row>
    <row r="19" spans="1:16" x14ac:dyDescent="0.3">
      <c r="A19" s="5">
        <v>1026</v>
      </c>
      <c r="B19" s="5">
        <v>2710</v>
      </c>
      <c r="C19" s="6" t="s">
        <v>25</v>
      </c>
      <c r="D19" s="7" t="s">
        <v>12</v>
      </c>
      <c r="E19" s="8">
        <f>VLOOKUP(B19,[1]Data!$A:$R,8,FALSE)</f>
        <v>69</v>
      </c>
      <c r="F19" s="8">
        <f>VLOOKUP(B19,[1]Data!$A:$R,15,FALSE)</f>
        <v>504587.04</v>
      </c>
      <c r="G19" s="67">
        <f>VLOOKUP(B19,[1]Data!$A:$R,16,FALSE)-VLOOKUP(A19,'[2]School Data'!$A:$E,5,FALSE)</f>
        <v>92263.330000000016</v>
      </c>
      <c r="H19" s="8">
        <f t="shared" si="9"/>
        <v>18.284918693115866</v>
      </c>
      <c r="I19" s="8">
        <f t="shared" si="10"/>
        <v>24741.789999999921</v>
      </c>
      <c r="J19" s="76">
        <f t="shared" si="11"/>
        <v>36.642810575706484</v>
      </c>
      <c r="K19" s="67">
        <v>67521.540000000095</v>
      </c>
      <c r="L19" s="67">
        <v>53902.460000000196</v>
      </c>
      <c r="M19" s="67">
        <v>61962.720000000088</v>
      </c>
      <c r="N19" s="67">
        <v>37944.800000000003</v>
      </c>
      <c r="P19" s="65"/>
    </row>
    <row r="20" spans="1:16" ht="16.95" customHeight="1" x14ac:dyDescent="0.3">
      <c r="A20" s="5">
        <v>2452</v>
      </c>
      <c r="B20" s="5">
        <v>2579</v>
      </c>
      <c r="C20" s="6" t="s">
        <v>26</v>
      </c>
      <c r="D20" s="7" t="s">
        <v>12</v>
      </c>
      <c r="E20" s="8">
        <f>VLOOKUP(B20,[1]Data!$A:$R,8,FALSE)</f>
        <v>172</v>
      </c>
      <c r="F20" s="8">
        <f>VLOOKUP(B20,[1]Data!$A:$R,15,FALSE)</f>
        <v>1142754.23</v>
      </c>
      <c r="G20" s="67">
        <f>VLOOKUP(B20,[1]Data!$A:$R,16,FALSE)-VLOOKUP(A20,'[2]School Data'!$A:$E,5,FALSE)</f>
        <v>248237.35999999987</v>
      </c>
      <c r="H20" s="8">
        <f t="shared" si="9"/>
        <v>21.722725104242219</v>
      </c>
      <c r="I20" s="8">
        <f t="shared" si="10"/>
        <v>9911.3899999994319</v>
      </c>
      <c r="J20" s="76">
        <f t="shared" si="11"/>
        <v>4.1587536599554857</v>
      </c>
      <c r="K20" s="67">
        <v>238325.97000000044</v>
      </c>
      <c r="L20" s="67">
        <v>212479.65000000002</v>
      </c>
      <c r="M20" s="67">
        <v>244801.98</v>
      </c>
      <c r="N20" s="67">
        <v>203800.64</v>
      </c>
      <c r="P20" s="65"/>
    </row>
    <row r="21" spans="1:16" ht="15.45" customHeight="1" x14ac:dyDescent="0.3">
      <c r="A21" s="5">
        <v>2450</v>
      </c>
      <c r="B21" s="5">
        <v>2609</v>
      </c>
      <c r="C21" s="6" t="s">
        <v>27</v>
      </c>
      <c r="D21" s="7" t="s">
        <v>12</v>
      </c>
      <c r="E21" s="8">
        <f>VLOOKUP(B21,[1]Data!$A:$R,8,FALSE)</f>
        <v>223</v>
      </c>
      <c r="F21" s="8">
        <f>VLOOKUP(B21,[1]Data!$A:$R,15,FALSE)</f>
        <v>1289990.0900000001</v>
      </c>
      <c r="G21" s="67">
        <f>VLOOKUP(B21,[1]Data!$A:$R,16,FALSE)-VLOOKUP(A21,'[2]School Data'!$A:$E,5,FALSE)</f>
        <v>73691.950000000885</v>
      </c>
      <c r="H21" s="8">
        <f t="shared" si="9"/>
        <v>5.7125981487191799</v>
      </c>
      <c r="I21" s="8">
        <f t="shared" si="10"/>
        <v>-69693.899999998743</v>
      </c>
      <c r="J21" s="76">
        <f t="shared" si="11"/>
        <v>-48.605842208278517</v>
      </c>
      <c r="K21" s="67">
        <v>143385.84999999963</v>
      </c>
      <c r="L21" s="67">
        <v>90152.180000000168</v>
      </c>
      <c r="M21" s="67">
        <v>46107.83000000054</v>
      </c>
      <c r="N21" s="67">
        <v>39784.620000000003</v>
      </c>
      <c r="P21" s="65"/>
    </row>
    <row r="22" spans="1:16" x14ac:dyDescent="0.3">
      <c r="A22" s="5"/>
      <c r="B22" s="5">
        <v>2928</v>
      </c>
      <c r="C22" s="6" t="s">
        <v>28</v>
      </c>
      <c r="D22" s="7" t="s">
        <v>18</v>
      </c>
      <c r="E22" s="8"/>
      <c r="F22" s="8"/>
      <c r="G22" s="67"/>
      <c r="H22" s="8"/>
      <c r="I22" s="8"/>
      <c r="J22" s="76"/>
      <c r="K22" s="67"/>
      <c r="L22" s="67"/>
      <c r="M22" s="67"/>
      <c r="N22" s="67">
        <v>55133.68</v>
      </c>
      <c r="P22" s="65"/>
    </row>
    <row r="23" spans="1:16" x14ac:dyDescent="0.3">
      <c r="A23" s="5"/>
      <c r="B23" s="5">
        <v>2839</v>
      </c>
      <c r="C23" s="6" t="s">
        <v>29</v>
      </c>
      <c r="D23" s="7" t="s">
        <v>18</v>
      </c>
      <c r="E23" s="8"/>
      <c r="F23" s="8"/>
      <c r="G23" s="67"/>
      <c r="H23" s="8"/>
      <c r="I23" s="8"/>
      <c r="J23" s="76"/>
      <c r="K23" s="67"/>
      <c r="L23" s="67"/>
      <c r="M23" s="67"/>
      <c r="N23" s="67">
        <v>50629.89</v>
      </c>
      <c r="P23" s="65"/>
    </row>
    <row r="24" spans="1:16" x14ac:dyDescent="0.3">
      <c r="A24" s="5">
        <v>4432</v>
      </c>
      <c r="B24" s="5">
        <v>2088</v>
      </c>
      <c r="C24" s="6" t="s">
        <v>30</v>
      </c>
      <c r="D24" s="7" t="s">
        <v>12</v>
      </c>
      <c r="E24" s="8">
        <f>VLOOKUP(B24,[1]Data!$A:$R,8,FALSE)</f>
        <v>102</v>
      </c>
      <c r="F24" s="8">
        <f>VLOOKUP(B24,[1]Data!$A:$R,15,FALSE)</f>
        <v>731877.39000000013</v>
      </c>
      <c r="G24" s="67">
        <f>VLOOKUP(B24,[1]Data!$A:$R,16,FALSE)-VLOOKUP(A24,'[2]School Data'!$A:$E,5,FALSE)</f>
        <v>81121.580000000191</v>
      </c>
      <c r="H24" s="8">
        <f t="shared" si="9"/>
        <v>11.08403963674847</v>
      </c>
      <c r="I24" s="8">
        <f t="shared" si="10"/>
        <v>-14826.189999999828</v>
      </c>
      <c r="J24" s="76">
        <f t="shared" si="11"/>
        <v>-15.452354963538834</v>
      </c>
      <c r="K24" s="67">
        <v>95947.770000000019</v>
      </c>
      <c r="L24" s="67">
        <v>39383.619999999879</v>
      </c>
      <c r="M24" s="67">
        <v>43252.02</v>
      </c>
      <c r="N24" s="67">
        <v>54457.47</v>
      </c>
      <c r="P24" s="65"/>
    </row>
    <row r="25" spans="1:16" x14ac:dyDescent="0.3">
      <c r="A25" s="5">
        <v>1362</v>
      </c>
      <c r="B25" s="5">
        <v>2134</v>
      </c>
      <c r="C25" s="6" t="s">
        <v>31</v>
      </c>
      <c r="D25" s="7" t="s">
        <v>18</v>
      </c>
      <c r="E25" s="8"/>
      <c r="F25" s="8"/>
      <c r="G25" s="67"/>
      <c r="H25" s="8"/>
      <c r="I25" s="8"/>
      <c r="J25" s="76"/>
      <c r="K25" s="67"/>
      <c r="L25" s="67">
        <v>74951.799999999814</v>
      </c>
      <c r="M25" s="67">
        <v>69772.359999999637</v>
      </c>
      <c r="N25" s="67">
        <v>74358.95</v>
      </c>
      <c r="P25" s="65"/>
    </row>
    <row r="26" spans="1:16" ht="16.5" customHeight="1" x14ac:dyDescent="0.3">
      <c r="A26" s="5">
        <v>2454</v>
      </c>
      <c r="B26" s="5">
        <v>2789</v>
      </c>
      <c r="C26" s="6" t="s">
        <v>32</v>
      </c>
      <c r="D26" s="7" t="s">
        <v>12</v>
      </c>
      <c r="E26" s="8">
        <f>VLOOKUP(B26,[1]Data!$A:$R,8,FALSE)</f>
        <v>208</v>
      </c>
      <c r="F26" s="8">
        <f>VLOOKUP(B26,[1]Data!$A:$R,15,FALSE)</f>
        <v>1133681.8799999999</v>
      </c>
      <c r="G26" s="67">
        <f>VLOOKUP(B26,[1]Data!$A:$R,16,FALSE)-VLOOKUP(A26,'[2]School Data'!$A:$E,5,FALSE)</f>
        <v>55577.260000000242</v>
      </c>
      <c r="H26" s="8">
        <f t="shared" si="9"/>
        <v>4.902368202268546</v>
      </c>
      <c r="I26" s="8">
        <f t="shared" si="10"/>
        <v>-7506.7399999999907</v>
      </c>
      <c r="J26" s="76">
        <f t="shared" si="11"/>
        <v>-11.899594191871097</v>
      </c>
      <c r="K26" s="67">
        <v>63084.000000000233</v>
      </c>
      <c r="L26" s="67">
        <v>78364.949999999953</v>
      </c>
      <c r="M26" s="67">
        <v>47827.240000000224</v>
      </c>
      <c r="N26" s="67">
        <v>66255.850000000006</v>
      </c>
      <c r="P26" s="65"/>
    </row>
    <row r="27" spans="1:16" x14ac:dyDescent="0.3">
      <c r="A27" s="5">
        <v>4200</v>
      </c>
      <c r="B27" s="5">
        <v>2747</v>
      </c>
      <c r="C27" s="6" t="s">
        <v>33</v>
      </c>
      <c r="D27" s="7" t="s">
        <v>12</v>
      </c>
      <c r="E27" s="8">
        <f>VLOOKUP(B27,[1]Data!$A:$R,8,FALSE)</f>
        <v>219</v>
      </c>
      <c r="F27" s="8">
        <f>VLOOKUP(B27,[1]Data!$A:$R,15,FALSE)</f>
        <v>1877593.01</v>
      </c>
      <c r="G27" s="67">
        <f>VLOOKUP(B27,[1]Data!$A:$R,16,FALSE)-VLOOKUP(A27,'[2]School Data'!$A:$E,5,FALSE)</f>
        <v>208863.80000000005</v>
      </c>
      <c r="H27" s="8">
        <f t="shared" si="9"/>
        <v>11.124018830896693</v>
      </c>
      <c r="I27" s="8">
        <f t="shared" si="10"/>
        <v>39843.800000000047</v>
      </c>
      <c r="J27" s="76">
        <f t="shared" si="11"/>
        <v>23.573423263519139</v>
      </c>
      <c r="K27" s="67">
        <v>169020</v>
      </c>
      <c r="L27" s="67">
        <v>19526.610000000102</v>
      </c>
      <c r="M27" s="67">
        <v>24877.749999999069</v>
      </c>
      <c r="N27" s="67">
        <v>-32419.21</v>
      </c>
      <c r="P27" s="65"/>
    </row>
    <row r="28" spans="1:16" x14ac:dyDescent="0.3">
      <c r="A28" s="5">
        <v>1232</v>
      </c>
      <c r="B28" s="5">
        <v>3402</v>
      </c>
      <c r="C28" s="6" t="s">
        <v>34</v>
      </c>
      <c r="D28" s="7" t="s">
        <v>12</v>
      </c>
      <c r="E28" s="8">
        <f>VLOOKUP(B28,[1]Data!$A:$R,8,FALSE)</f>
        <v>208</v>
      </c>
      <c r="F28" s="8">
        <f>VLOOKUP(B28,[1]Data!$A:$R,15,FALSE)</f>
        <v>1101166.9300000002</v>
      </c>
      <c r="G28" s="67">
        <f>VLOOKUP(B28,[1]Data!$A:$R,16,FALSE)-VLOOKUP(A28,'[2]School Data'!$A:$E,5,FALSE)</f>
        <v>96394.329999999842</v>
      </c>
      <c r="H28" s="8">
        <f t="shared" si="9"/>
        <v>8.7538344436115434</v>
      </c>
      <c r="I28" s="8">
        <f t="shared" si="10"/>
        <v>41137.159999999916</v>
      </c>
      <c r="J28" s="76">
        <f t="shared" si="11"/>
        <v>74.446736957393895</v>
      </c>
      <c r="K28" s="67">
        <v>55257.169999999925</v>
      </c>
      <c r="L28" s="67">
        <v>51531.950000000186</v>
      </c>
      <c r="M28" s="67">
        <v>59163.689999999828</v>
      </c>
      <c r="N28" s="67">
        <v>83704.620000000228</v>
      </c>
      <c r="P28" s="65"/>
    </row>
    <row r="29" spans="1:16" x14ac:dyDescent="0.3">
      <c r="A29" s="5">
        <v>1292</v>
      </c>
      <c r="B29" s="5">
        <v>3309</v>
      </c>
      <c r="C29" s="6" t="s">
        <v>35</v>
      </c>
      <c r="D29" s="7" t="s">
        <v>12</v>
      </c>
      <c r="E29" s="8">
        <f>VLOOKUP(B29,[1]Data!$A:$R,8,FALSE)</f>
        <v>145</v>
      </c>
      <c r="F29" s="8">
        <f>VLOOKUP(B29,[1]Data!$A:$R,15,FALSE)</f>
        <v>819230.00000000012</v>
      </c>
      <c r="G29" s="67">
        <f>VLOOKUP(B29,[1]Data!$A:$R,16,FALSE)-VLOOKUP(A29,'[2]School Data'!$A:$E,5,FALSE)</f>
        <v>126284.89999999991</v>
      </c>
      <c r="H29" s="8">
        <f t="shared" si="9"/>
        <v>15.415072690209087</v>
      </c>
      <c r="I29" s="8">
        <f t="shared" si="10"/>
        <v>13321.019999999902</v>
      </c>
      <c r="J29" s="76">
        <f t="shared" si="11"/>
        <v>11.792282630518624</v>
      </c>
      <c r="K29" s="67">
        <v>112963.88</v>
      </c>
      <c r="L29" s="67">
        <v>148434.84000000008</v>
      </c>
      <c r="M29" s="67">
        <v>137246.17999999993</v>
      </c>
      <c r="N29" s="67">
        <v>126110.12</v>
      </c>
      <c r="P29" s="65"/>
    </row>
    <row r="30" spans="1:16" x14ac:dyDescent="0.3">
      <c r="A30" s="5">
        <v>1300</v>
      </c>
      <c r="B30" s="5">
        <v>3241</v>
      </c>
      <c r="C30" s="6" t="s">
        <v>36</v>
      </c>
      <c r="D30" s="7" t="s">
        <v>12</v>
      </c>
      <c r="E30" s="8">
        <f>VLOOKUP(B30,[1]Data!$A:$R,8,FALSE)</f>
        <v>103</v>
      </c>
      <c r="F30" s="8">
        <f>VLOOKUP(B30,[1]Data!$A:$R,15,FALSE)</f>
        <v>823744.0199999999</v>
      </c>
      <c r="G30" s="67">
        <f>VLOOKUP(B30,[1]Data!$A:$R,16,FALSE)-VLOOKUP(A30,'[2]School Data'!$A:$E,5,FALSE)</f>
        <v>128379.3600000001</v>
      </c>
      <c r="H30" s="8">
        <f t="shared" si="9"/>
        <v>15.584860937746184</v>
      </c>
      <c r="I30" s="8">
        <f t="shared" si="10"/>
        <v>-60488.060000000056</v>
      </c>
      <c r="J30" s="76">
        <f t="shared" si="11"/>
        <v>-32.026730708769144</v>
      </c>
      <c r="K30" s="67">
        <v>188867.42000000016</v>
      </c>
      <c r="L30" s="67">
        <v>111929.35999999999</v>
      </c>
      <c r="M30" s="67">
        <v>130459.56999999995</v>
      </c>
      <c r="N30" s="67">
        <v>112728.7</v>
      </c>
      <c r="P30" s="65"/>
    </row>
    <row r="31" spans="1:16" ht="15.45" customHeight="1" x14ac:dyDescent="0.3">
      <c r="A31" s="5">
        <v>2528</v>
      </c>
      <c r="B31" s="5">
        <v>3324</v>
      </c>
      <c r="C31" s="6" t="s">
        <v>37</v>
      </c>
      <c r="D31" s="7" t="s">
        <v>12</v>
      </c>
      <c r="E31" s="8">
        <f>VLOOKUP(B31,[1]Data!$A:$R,8,FALSE)</f>
        <v>186</v>
      </c>
      <c r="F31" s="8">
        <f>VLOOKUP(B31,[1]Data!$A:$R,15,FALSE)</f>
        <v>958238.83</v>
      </c>
      <c r="G31" s="67">
        <f>VLOOKUP(B31,[1]Data!$A:$R,16,FALSE)-VLOOKUP(A31,'[2]School Data'!$A:$E,5,FALSE)</f>
        <v>47815.170000000042</v>
      </c>
      <c r="H31" s="8">
        <f t="shared" si="9"/>
        <v>4.9899011084741831</v>
      </c>
      <c r="I31" s="8">
        <f t="shared" si="10"/>
        <v>30046.099999999977</v>
      </c>
      <c r="J31" s="76">
        <f t="shared" si="11"/>
        <v>169.09213594183527</v>
      </c>
      <c r="K31" s="67">
        <v>17769.070000000065</v>
      </c>
      <c r="L31" s="67">
        <v>14318.520000000135</v>
      </c>
      <c r="M31" s="67">
        <v>91697.030000000261</v>
      </c>
      <c r="N31" s="67">
        <v>88439.63</v>
      </c>
      <c r="P31" s="65"/>
    </row>
    <row r="32" spans="1:16" x14ac:dyDescent="0.3">
      <c r="A32" s="5">
        <v>1696</v>
      </c>
      <c r="B32" s="5">
        <v>3823</v>
      </c>
      <c r="C32" s="6" t="s">
        <v>38</v>
      </c>
      <c r="D32" s="7" t="s">
        <v>12</v>
      </c>
      <c r="E32" s="8">
        <f>VLOOKUP(B32,[1]Data!$A:$R,8,FALSE)</f>
        <v>434</v>
      </c>
      <c r="F32" s="8">
        <f>VLOOKUP(B32,[1]Data!$A:$R,15,FALSE)</f>
        <v>2440643.65</v>
      </c>
      <c r="G32" s="67">
        <f>VLOOKUP(B32,[1]Data!$A:$R,16,FALSE)-VLOOKUP(A32,'[2]School Data'!$A:$E,5,FALSE)</f>
        <v>424154.5299999998</v>
      </c>
      <c r="H32" s="8">
        <f t="shared" si="9"/>
        <v>17.378798006829051</v>
      </c>
      <c r="I32" s="8">
        <f t="shared" si="10"/>
        <v>98671.379999999655</v>
      </c>
      <c r="J32" s="76">
        <f t="shared" si="11"/>
        <v>30.315357338774561</v>
      </c>
      <c r="K32" s="67">
        <v>325483.15000000014</v>
      </c>
      <c r="L32" s="67">
        <v>231175.8599999994</v>
      </c>
      <c r="M32" s="67">
        <v>164566.34999999986</v>
      </c>
      <c r="N32" s="67">
        <v>193515.26</v>
      </c>
      <c r="P32" s="65"/>
    </row>
    <row r="33" spans="1:16" x14ac:dyDescent="0.3">
      <c r="A33" s="5">
        <v>1308</v>
      </c>
      <c r="B33" s="5">
        <v>2640</v>
      </c>
      <c r="C33" s="6" t="s">
        <v>39</v>
      </c>
      <c r="D33" s="7" t="s">
        <v>12</v>
      </c>
      <c r="E33" s="8">
        <f>VLOOKUP(B33,[1]Data!$A:$R,8,FALSE)</f>
        <v>168</v>
      </c>
      <c r="F33" s="8">
        <f>VLOOKUP(B33,[1]Data!$A:$R,15,FALSE)</f>
        <v>980470.4</v>
      </c>
      <c r="G33" s="67">
        <f>VLOOKUP(B33,[1]Data!$A:$R,16,FALSE)-VLOOKUP(A33,'[2]School Data'!$A:$E,5,FALSE)</f>
        <v>119742.55000000028</v>
      </c>
      <c r="H33" s="8">
        <f t="shared" si="9"/>
        <v>12.2127654236171</v>
      </c>
      <c r="I33" s="8">
        <f t="shared" si="10"/>
        <v>-30792.089999999618</v>
      </c>
      <c r="J33" s="76">
        <f t="shared" si="11"/>
        <v>-20.455152382202289</v>
      </c>
      <c r="K33" s="67">
        <v>150534.6399999999</v>
      </c>
      <c r="L33" s="67">
        <v>128153.02000000014</v>
      </c>
      <c r="M33" s="67">
        <v>150033.25000000035</v>
      </c>
      <c r="N33" s="67">
        <v>161720.65999999992</v>
      </c>
      <c r="P33" s="65"/>
    </row>
    <row r="34" spans="1:16" x14ac:dyDescent="0.3">
      <c r="A34" s="5">
        <v>1316</v>
      </c>
      <c r="B34" s="5">
        <v>2250</v>
      </c>
      <c r="C34" s="6" t="s">
        <v>40</v>
      </c>
      <c r="D34" s="7" t="s">
        <v>18</v>
      </c>
      <c r="E34" s="8"/>
      <c r="F34" s="8"/>
      <c r="G34" s="67"/>
      <c r="H34" s="8"/>
      <c r="I34" s="8"/>
      <c r="J34" s="76"/>
      <c r="K34" s="67"/>
      <c r="L34" s="67">
        <v>134618.72999999998</v>
      </c>
      <c r="M34" s="67">
        <v>208429.23000000021</v>
      </c>
      <c r="N34" s="67">
        <v>207120.26</v>
      </c>
      <c r="P34" s="65"/>
    </row>
    <row r="35" spans="1:16" x14ac:dyDescent="0.3">
      <c r="A35" s="5">
        <v>1324</v>
      </c>
      <c r="B35" s="5">
        <v>2659</v>
      </c>
      <c r="C35" s="6" t="s">
        <v>41</v>
      </c>
      <c r="D35" s="7" t="s">
        <v>12</v>
      </c>
      <c r="E35" s="8">
        <f>VLOOKUP(B35,[1]Data!$A:$R,8,FALSE)</f>
        <v>227</v>
      </c>
      <c r="F35" s="8">
        <f>VLOOKUP(B35,[1]Data!$A:$R,15,FALSE)</f>
        <v>1222001.73</v>
      </c>
      <c r="G35" s="67">
        <f>VLOOKUP(B35,[1]Data!$A:$R,16,FALSE)-VLOOKUP(A35,'[2]School Data'!$A:$E,5,FALSE)</f>
        <v>137453.08999999985</v>
      </c>
      <c r="H35" s="8">
        <f t="shared" si="9"/>
        <v>11.248191113444648</v>
      </c>
      <c r="I35" s="8">
        <f t="shared" si="10"/>
        <v>97997.160000000149</v>
      </c>
      <c r="J35" s="76">
        <f t="shared" si="11"/>
        <v>248.37118273476483</v>
      </c>
      <c r="K35" s="67">
        <v>39455.929999999702</v>
      </c>
      <c r="L35" s="67">
        <v>36207.429999999935</v>
      </c>
      <c r="M35" s="67">
        <v>73319.379999999888</v>
      </c>
      <c r="N35" s="67">
        <v>98248.1</v>
      </c>
      <c r="P35" s="65"/>
    </row>
    <row r="36" spans="1:16" ht="15.45" customHeight="1" x14ac:dyDescent="0.3">
      <c r="A36" s="5">
        <v>1340</v>
      </c>
      <c r="B36" s="5">
        <v>3018</v>
      </c>
      <c r="C36" s="6" t="s">
        <v>42</v>
      </c>
      <c r="D36" s="7" t="s">
        <v>12</v>
      </c>
      <c r="E36" s="8">
        <f>VLOOKUP(B36,[1]Data!$A:$R,8,FALSE)</f>
        <v>202</v>
      </c>
      <c r="F36" s="8">
        <f>VLOOKUP(B36,[1]Data!$A:$R,15,FALSE)</f>
        <v>1429823.63</v>
      </c>
      <c r="G36" s="67">
        <f>VLOOKUP(B36,[1]Data!$A:$R,16,FALSE)-VLOOKUP(A36,'[2]School Data'!$A:$E,5,FALSE)</f>
        <v>190971.14999999944</v>
      </c>
      <c r="H36" s="8">
        <f t="shared" si="9"/>
        <v>13.356273178951412</v>
      </c>
      <c r="I36" s="8">
        <f t="shared" si="10"/>
        <v>-23088.340000000317</v>
      </c>
      <c r="J36" s="76">
        <f t="shared" si="11"/>
        <v>-10.785945533178811</v>
      </c>
      <c r="K36" s="67">
        <v>214059.48999999976</v>
      </c>
      <c r="L36" s="67">
        <v>188696.73999999976</v>
      </c>
      <c r="M36" s="67">
        <v>197599.09000000032</v>
      </c>
      <c r="N36" s="67">
        <v>176460.79999999999</v>
      </c>
      <c r="P36" s="65"/>
    </row>
    <row r="37" spans="1:16" ht="15.45" customHeight="1" x14ac:dyDescent="0.3">
      <c r="A37" s="5">
        <v>1348</v>
      </c>
      <c r="B37" s="5">
        <v>2044</v>
      </c>
      <c r="C37" s="6" t="s">
        <v>43</v>
      </c>
      <c r="D37" s="7" t="s">
        <v>12</v>
      </c>
      <c r="E37" s="8">
        <f>VLOOKUP(B37,[1]Data!$A:$R,8,FALSE)</f>
        <v>113</v>
      </c>
      <c r="F37" s="8">
        <f>VLOOKUP(B37,[1]Data!$A:$R,15,FALSE)</f>
        <v>910046.64999999991</v>
      </c>
      <c r="G37" s="67">
        <f>VLOOKUP(B37,[1]Data!$A:$R,16,FALSE)-VLOOKUP(A37,'[2]School Data'!$A:$E,5,FALSE)</f>
        <v>64424.879999999772</v>
      </c>
      <c r="H37" s="8">
        <f t="shared" si="9"/>
        <v>7.0792942317846874</v>
      </c>
      <c r="I37" s="8">
        <f t="shared" si="10"/>
        <v>11389.4099999998</v>
      </c>
      <c r="J37" s="76">
        <f t="shared" si="11"/>
        <v>21.475080733704832</v>
      </c>
      <c r="K37" s="67">
        <v>53035.469999999972</v>
      </c>
      <c r="L37" s="67">
        <v>37613.569999999832</v>
      </c>
      <c r="M37" s="67">
        <v>80885.119999999995</v>
      </c>
      <c r="N37" s="67">
        <v>84671.03</v>
      </c>
      <c r="P37" s="65"/>
    </row>
    <row r="38" spans="1:16" x14ac:dyDescent="0.3">
      <c r="A38" s="5"/>
      <c r="B38" s="5">
        <v>2072</v>
      </c>
      <c r="C38" s="6" t="s">
        <v>44</v>
      </c>
      <c r="D38" s="7" t="s">
        <v>18</v>
      </c>
      <c r="E38" s="8"/>
      <c r="F38" s="8"/>
      <c r="G38" s="67"/>
      <c r="H38" s="8"/>
      <c r="I38" s="8"/>
      <c r="J38" s="76"/>
      <c r="K38" s="67"/>
      <c r="L38" s="67"/>
      <c r="M38" s="67"/>
      <c r="N38" s="67">
        <v>62859.19</v>
      </c>
      <c r="P38" s="65"/>
    </row>
    <row r="39" spans="1:16" x14ac:dyDescent="0.3">
      <c r="A39" s="5">
        <v>1460</v>
      </c>
      <c r="B39" s="5">
        <v>2068</v>
      </c>
      <c r="C39" s="6" t="s">
        <v>45</v>
      </c>
      <c r="D39" s="7" t="s">
        <v>12</v>
      </c>
      <c r="E39" s="8">
        <f>VLOOKUP(B39,[1]Data!$A:$R,8,FALSE)</f>
        <v>662</v>
      </c>
      <c r="F39" s="8">
        <f>VLOOKUP(B39,[1]Data!$A:$R,15,FALSE)</f>
        <v>3705224.0399999996</v>
      </c>
      <c r="G39" s="67">
        <f>VLOOKUP(B39,[1]Data!$A:$R,16,FALSE)-VLOOKUP(A39,'[2]School Data'!$A:$E,5,FALSE)</f>
        <v>507943.78999999957</v>
      </c>
      <c r="H39" s="8">
        <f t="shared" si="9"/>
        <v>13.708854971155796</v>
      </c>
      <c r="I39" s="8">
        <f t="shared" si="10"/>
        <v>259591.11999999965</v>
      </c>
      <c r="J39" s="76">
        <f t="shared" si="11"/>
        <v>104.52519797753723</v>
      </c>
      <c r="K39" s="67">
        <v>248352.66999999993</v>
      </c>
      <c r="L39" s="67">
        <v>18874.560000001453</v>
      </c>
      <c r="M39" s="67">
        <v>-26294.189999999013</v>
      </c>
      <c r="N39" s="67">
        <v>94833.61</v>
      </c>
      <c r="P39" s="65"/>
    </row>
    <row r="40" spans="1:16" x14ac:dyDescent="0.3">
      <c r="A40" s="5">
        <v>1251</v>
      </c>
      <c r="B40" s="5">
        <v>2015</v>
      </c>
      <c r="C40" s="6" t="s">
        <v>46</v>
      </c>
      <c r="D40" s="7" t="s">
        <v>12</v>
      </c>
      <c r="E40" s="8">
        <f>VLOOKUP(B40,[1]Data!$A:$R,8,FALSE)</f>
        <v>517.58333333333337</v>
      </c>
      <c r="F40" s="8">
        <f>VLOOKUP(B40,[1]Data!$A:$R,15,FALSE)</f>
        <v>2931671.68</v>
      </c>
      <c r="G40" s="67">
        <f>VLOOKUP(B40,[1]Data!$A:$R,16,FALSE)-VLOOKUP(A40,'[2]School Data'!$A:$E,5,FALSE)</f>
        <v>491382.2399999979</v>
      </c>
      <c r="H40" s="8">
        <f t="shared" si="9"/>
        <v>16.761162013885468</v>
      </c>
      <c r="I40" s="8">
        <f t="shared" si="10"/>
        <v>-8132.3200000021607</v>
      </c>
      <c r="J40" s="76">
        <f t="shared" si="11"/>
        <v>-1.628044635976609</v>
      </c>
      <c r="K40" s="67">
        <v>499514.56000000006</v>
      </c>
      <c r="L40" s="67">
        <v>322079.62000000011</v>
      </c>
      <c r="M40" s="67">
        <v>334288.30999999982</v>
      </c>
      <c r="N40" s="67">
        <v>291840.78000000003</v>
      </c>
      <c r="P40" s="65"/>
    </row>
    <row r="41" spans="1:16" x14ac:dyDescent="0.3">
      <c r="A41" s="5">
        <v>1814</v>
      </c>
      <c r="B41" s="5">
        <v>5280</v>
      </c>
      <c r="C41" s="6" t="s">
        <v>47</v>
      </c>
      <c r="D41" s="7" t="s">
        <v>12</v>
      </c>
      <c r="E41" s="8">
        <f>VLOOKUP(B41,[1]Data!$A:$R,8,FALSE)</f>
        <v>404</v>
      </c>
      <c r="F41" s="8">
        <f>VLOOKUP(B41,[1]Data!$A:$R,15,FALSE)</f>
        <v>2213668.21</v>
      </c>
      <c r="G41" s="67">
        <f>VLOOKUP(B41,[1]Data!$A:$R,16,FALSE)-VLOOKUP(A41,'[2]School Data'!$A:$E,5,FALSE)</f>
        <v>259649.67999999993</v>
      </c>
      <c r="H41" s="8">
        <f t="shared" si="9"/>
        <v>11.729385588457268</v>
      </c>
      <c r="I41" s="8">
        <f t="shared" si="10"/>
        <v>15282.979999999981</v>
      </c>
      <c r="J41" s="76">
        <f t="shared" si="11"/>
        <v>6.2541172753898078</v>
      </c>
      <c r="K41" s="67">
        <v>244366.69999999995</v>
      </c>
      <c r="L41" s="67">
        <v>236642.45999999973</v>
      </c>
      <c r="M41" s="67">
        <v>184640.85000000009</v>
      </c>
      <c r="N41" s="67">
        <v>167906.78</v>
      </c>
      <c r="P41" s="65"/>
    </row>
    <row r="42" spans="1:16" x14ac:dyDescent="0.3">
      <c r="A42" s="5">
        <v>1476</v>
      </c>
      <c r="B42" s="5">
        <v>5252</v>
      </c>
      <c r="C42" s="6" t="s">
        <v>48</v>
      </c>
      <c r="D42" s="7" t="s">
        <v>12</v>
      </c>
      <c r="E42" s="8">
        <f>VLOOKUP(B42,[1]Data!$A:$R,8,FALSE)</f>
        <v>349.75</v>
      </c>
      <c r="F42" s="8">
        <f>VLOOKUP(B42,[1]Data!$A:$R,15,FALSE)</f>
        <v>1878962.2799999998</v>
      </c>
      <c r="G42" s="67">
        <f>VLOOKUP(B42,[1]Data!$A:$R,16,FALSE)-VLOOKUP(A42,'[2]School Data'!$A:$E,5,FALSE)</f>
        <v>170303.29999999958</v>
      </c>
      <c r="H42" s="8">
        <f t="shared" si="9"/>
        <v>9.0636891337701364</v>
      </c>
      <c r="I42" s="8">
        <f t="shared" si="10"/>
        <v>-18685.600000000559</v>
      </c>
      <c r="J42" s="76">
        <f t="shared" si="11"/>
        <v>-9.8871415199519888</v>
      </c>
      <c r="K42" s="67">
        <v>188988.90000000014</v>
      </c>
      <c r="L42" s="67">
        <v>133734.17000000062</v>
      </c>
      <c r="M42" s="67">
        <v>110644.88</v>
      </c>
      <c r="N42" s="67">
        <v>96859</v>
      </c>
      <c r="P42" s="65"/>
    </row>
    <row r="43" spans="1:16" x14ac:dyDescent="0.3">
      <c r="A43" s="5">
        <v>4856</v>
      </c>
      <c r="B43" s="5">
        <v>2069</v>
      </c>
      <c r="C43" s="6" t="s">
        <v>49</v>
      </c>
      <c r="D43" s="7" t="s">
        <v>12</v>
      </c>
      <c r="E43" s="8">
        <f>VLOOKUP(B43,[1]Data!$A:$R,8,FALSE)</f>
        <v>167</v>
      </c>
      <c r="F43" s="8">
        <f>VLOOKUP(B43,[1]Data!$A:$R,15,FALSE)</f>
        <v>987496.24</v>
      </c>
      <c r="G43" s="67">
        <f>VLOOKUP(B43,[1]Data!$A:$R,16,FALSE)-VLOOKUP(A43,'[2]School Data'!$A:$E,5,FALSE)</f>
        <v>113793.32000000018</v>
      </c>
      <c r="H43" s="8">
        <f t="shared" si="9"/>
        <v>11.523418053723443</v>
      </c>
      <c r="I43" s="8">
        <f t="shared" si="10"/>
        <v>23218.340000000317</v>
      </c>
      <c r="J43" s="76">
        <f t="shared" si="11"/>
        <v>25.634386008145242</v>
      </c>
      <c r="K43" s="67">
        <v>90574.979999999865</v>
      </c>
      <c r="L43" s="67">
        <v>110592.5900000002</v>
      </c>
      <c r="M43" s="67">
        <v>122467.18999999971</v>
      </c>
      <c r="N43" s="67">
        <v>134836.23000000001</v>
      </c>
      <c r="P43" s="65"/>
    </row>
    <row r="44" spans="1:16" ht="16.5" customHeight="1" x14ac:dyDescent="0.3">
      <c r="A44" s="5">
        <v>4854</v>
      </c>
      <c r="B44" s="5">
        <v>2073</v>
      </c>
      <c r="C44" s="6" t="s">
        <v>50</v>
      </c>
      <c r="D44" s="7" t="s">
        <v>12</v>
      </c>
      <c r="E44" s="8">
        <f>VLOOKUP(B44,[1]Data!$A:$R,8,FALSE)</f>
        <v>210</v>
      </c>
      <c r="F44" s="8">
        <f>VLOOKUP(B44,[1]Data!$A:$R,15,FALSE)</f>
        <v>1057518</v>
      </c>
      <c r="G44" s="67">
        <f>VLOOKUP(B44,[1]Data!$A:$R,16,FALSE)-VLOOKUP(A44,'[2]School Data'!$A:$E,5,FALSE)</f>
        <v>15020.080000000075</v>
      </c>
      <c r="H44" s="8">
        <f t="shared" si="9"/>
        <v>1.4203143587154143</v>
      </c>
      <c r="I44" s="8">
        <f t="shared" si="10"/>
        <v>-8096.2499999997672</v>
      </c>
      <c r="J44" s="76">
        <f t="shared" si="11"/>
        <v>-35.023941949261939</v>
      </c>
      <c r="K44" s="67">
        <v>23116.329999999842</v>
      </c>
      <c r="L44" s="67">
        <v>32345.760000000009</v>
      </c>
      <c r="M44" s="67">
        <v>71610.950000000186</v>
      </c>
      <c r="N44" s="67">
        <v>65148.58</v>
      </c>
      <c r="P44" s="65"/>
    </row>
    <row r="45" spans="1:16" x14ac:dyDescent="0.3">
      <c r="A45" s="5">
        <v>1484</v>
      </c>
      <c r="B45" s="5">
        <v>2973</v>
      </c>
      <c r="C45" s="6" t="s">
        <v>51</v>
      </c>
      <c r="D45" s="7" t="s">
        <v>18</v>
      </c>
      <c r="E45" s="8"/>
      <c r="F45" s="8"/>
      <c r="G45" s="67"/>
      <c r="H45" s="8"/>
      <c r="I45" s="8"/>
      <c r="J45" s="76"/>
      <c r="K45" s="67"/>
      <c r="L45" s="67"/>
      <c r="M45" s="67">
        <v>-19655.580000000307</v>
      </c>
      <c r="N45" s="67">
        <v>81642.94</v>
      </c>
      <c r="P45" s="65"/>
    </row>
    <row r="46" spans="1:16" x14ac:dyDescent="0.3">
      <c r="A46" s="5">
        <v>1504</v>
      </c>
      <c r="B46" s="5">
        <v>2310</v>
      </c>
      <c r="C46" s="6" t="s">
        <v>52</v>
      </c>
      <c r="D46" s="7" t="s">
        <v>12</v>
      </c>
      <c r="E46" s="8">
        <f>VLOOKUP(B46,[1]Data!$A:$R,8,FALSE)</f>
        <v>421</v>
      </c>
      <c r="F46" s="8">
        <f>VLOOKUP(B46,[1]Data!$A:$R,15,FALSE)</f>
        <v>2303089.37</v>
      </c>
      <c r="G46" s="67">
        <f>VLOOKUP(B46,[1]Data!$A:$R,16,FALSE)-VLOOKUP(A46,'[2]School Data'!$A:$E,5,FALSE)</f>
        <v>341944.2799999998</v>
      </c>
      <c r="H46" s="8">
        <f t="shared" si="9"/>
        <v>14.847199785390863</v>
      </c>
      <c r="I46" s="8">
        <f t="shared" si="10"/>
        <v>79827.910000000149</v>
      </c>
      <c r="J46" s="76">
        <f t="shared" si="11"/>
        <v>30.455140974217009</v>
      </c>
      <c r="K46" s="67">
        <v>262116.36999999965</v>
      </c>
      <c r="L46" s="67">
        <v>272258.53000000026</v>
      </c>
      <c r="M46" s="67">
        <v>283592.5400000005</v>
      </c>
      <c r="N46" s="67">
        <v>260986.35</v>
      </c>
      <c r="P46" s="65"/>
    </row>
    <row r="47" spans="1:16" x14ac:dyDescent="0.3">
      <c r="A47" s="5">
        <v>1254</v>
      </c>
      <c r="B47" s="5">
        <v>5236</v>
      </c>
      <c r="C47" s="6" t="s">
        <v>53</v>
      </c>
      <c r="D47" s="7" t="s">
        <v>12</v>
      </c>
      <c r="E47" s="8">
        <f>VLOOKUP(B47,[1]Data!$A:$R,8,FALSE)</f>
        <v>357</v>
      </c>
      <c r="F47" s="8">
        <f>VLOOKUP(B47,[1]Data!$A:$R,15,FALSE)</f>
        <v>1972425.65</v>
      </c>
      <c r="G47" s="67">
        <f>VLOOKUP(B47,[1]Data!$A:$R,16,FALSE)-VLOOKUP(A47,'[2]School Data'!$A:$E,5,FALSE)</f>
        <v>279748.40999999945</v>
      </c>
      <c r="H47" s="8">
        <f t="shared" si="9"/>
        <v>14.182963499790194</v>
      </c>
      <c r="I47" s="8">
        <f t="shared" si="10"/>
        <v>19103.259999999311</v>
      </c>
      <c r="J47" s="76">
        <f t="shared" si="11"/>
        <v>7.3292213570823401</v>
      </c>
      <c r="K47" s="67">
        <v>260645.15000000014</v>
      </c>
      <c r="L47" s="67">
        <v>160590.66000000015</v>
      </c>
      <c r="M47" s="67">
        <v>195191.13</v>
      </c>
      <c r="N47" s="67">
        <v>193209.05</v>
      </c>
      <c r="P47" s="65"/>
    </row>
    <row r="48" spans="1:16" ht="13.05" customHeight="1" x14ac:dyDescent="0.3">
      <c r="A48" s="5">
        <v>1560</v>
      </c>
      <c r="B48" s="5">
        <v>3103</v>
      </c>
      <c r="C48" s="6" t="s">
        <v>54</v>
      </c>
      <c r="D48" s="7" t="s">
        <v>12</v>
      </c>
      <c r="E48" s="8">
        <f>VLOOKUP(B48,[1]Data!$A:$R,8,FALSE)</f>
        <v>110</v>
      </c>
      <c r="F48" s="8">
        <f>VLOOKUP(B48,[1]Data!$A:$R,15,FALSE)</f>
        <v>639825.4800000001</v>
      </c>
      <c r="G48" s="67">
        <f>VLOOKUP(B48,[1]Data!$A:$R,16,FALSE)-VLOOKUP(A48,'[2]School Data'!$A:$E,5,FALSE)</f>
        <v>8957.4899999998743</v>
      </c>
      <c r="H48" s="8">
        <f t="shared" si="9"/>
        <v>1.3999895721564375</v>
      </c>
      <c r="I48" s="8">
        <f t="shared" si="10"/>
        <v>12920.129999999888</v>
      </c>
      <c r="J48" s="76">
        <f t="shared" si="11"/>
        <v>-326.04854339530823</v>
      </c>
      <c r="K48" s="67">
        <v>-3962.640000000014</v>
      </c>
      <c r="L48" s="67">
        <v>7253.0799999999581</v>
      </c>
      <c r="M48" s="67">
        <v>-113.12999999988824</v>
      </c>
      <c r="N48" s="67">
        <v>18208.349999999999</v>
      </c>
      <c r="P48" s="65"/>
    </row>
    <row r="49" spans="1:16" x14ac:dyDescent="0.3">
      <c r="A49" s="5">
        <v>1564</v>
      </c>
      <c r="B49" s="5">
        <v>2751</v>
      </c>
      <c r="C49" s="6" t="s">
        <v>55</v>
      </c>
      <c r="D49" s="7" t="s">
        <v>12</v>
      </c>
      <c r="E49" s="8">
        <f>VLOOKUP(B49,[1]Data!$A:$R,8,FALSE)</f>
        <v>180</v>
      </c>
      <c r="F49" s="8">
        <f>VLOOKUP(B49,[1]Data!$A:$R,15,FALSE)</f>
        <v>1240166.6400000001</v>
      </c>
      <c r="G49" s="67">
        <f>VLOOKUP(B49,[1]Data!$A:$R,16,FALSE)-VLOOKUP(A49,'[2]School Data'!$A:$E,5,FALSE)</f>
        <v>220159.61</v>
      </c>
      <c r="H49" s="8">
        <f t="shared" si="9"/>
        <v>17.752421561670129</v>
      </c>
      <c r="I49" s="8">
        <f t="shared" si="10"/>
        <v>-50604.530000000261</v>
      </c>
      <c r="J49" s="76">
        <f t="shared" si="11"/>
        <v>-18.689524395660449</v>
      </c>
      <c r="K49" s="67">
        <v>270764.14000000025</v>
      </c>
      <c r="L49" s="67">
        <v>276772.40999999992</v>
      </c>
      <c r="M49" s="67">
        <v>284729.48</v>
      </c>
      <c r="N49" s="67">
        <v>231329.4</v>
      </c>
      <c r="P49" s="65"/>
    </row>
    <row r="50" spans="1:16" x14ac:dyDescent="0.3">
      <c r="A50" s="5">
        <v>1562</v>
      </c>
      <c r="B50" s="5">
        <v>2311</v>
      </c>
      <c r="C50" s="6" t="s">
        <v>56</v>
      </c>
      <c r="D50" s="7" t="s">
        <v>12</v>
      </c>
      <c r="E50" s="8">
        <f>VLOOKUP(B50,[1]Data!$A:$R,8,FALSE)</f>
        <v>239</v>
      </c>
      <c r="F50" s="8">
        <f>VLOOKUP(B50,[1]Data!$A:$R,15,FALSE)</f>
        <v>1434393.4</v>
      </c>
      <c r="G50" s="67">
        <f>VLOOKUP(B50,[1]Data!$A:$R,16,FALSE)-VLOOKUP(A50,'[2]School Data'!$A:$E,5,FALSE)</f>
        <v>140220.50000000023</v>
      </c>
      <c r="H50" s="8">
        <f t="shared" si="9"/>
        <v>9.7755957326630369</v>
      </c>
      <c r="I50" s="8">
        <f t="shared" si="10"/>
        <v>1718.2700000002224</v>
      </c>
      <c r="J50" s="76">
        <f t="shared" si="11"/>
        <v>1.2406081837095491</v>
      </c>
      <c r="K50" s="67">
        <v>138502.23000000001</v>
      </c>
      <c r="L50" s="67">
        <v>112669.98999999976</v>
      </c>
      <c r="M50" s="67">
        <v>113003.41</v>
      </c>
      <c r="N50" s="67">
        <v>75554.23</v>
      </c>
      <c r="P50" s="65"/>
    </row>
    <row r="51" spans="1:16" x14ac:dyDescent="0.3">
      <c r="A51" s="5">
        <v>1646</v>
      </c>
      <c r="B51" s="5">
        <v>5249</v>
      </c>
      <c r="C51" s="6" t="s">
        <v>57</v>
      </c>
      <c r="D51" s="7" t="s">
        <v>12</v>
      </c>
      <c r="E51" s="8">
        <f>VLOOKUP(B51,[1]Data!$A:$R,8,FALSE)</f>
        <v>314</v>
      </c>
      <c r="F51" s="8">
        <f>VLOOKUP(B51,[1]Data!$A:$R,15,FALSE)</f>
        <v>1527636.1999999997</v>
      </c>
      <c r="G51" s="67">
        <f>VLOOKUP(B51,[1]Data!$A:$R,16,FALSE)-VLOOKUP(A51,'[2]School Data'!$A:$E,5,FALSE)</f>
        <v>125140.70000000042</v>
      </c>
      <c r="H51" s="8">
        <f t="shared" si="9"/>
        <v>8.191786761795802</v>
      </c>
      <c r="I51" s="8">
        <f t="shared" si="10"/>
        <v>57913.260000000708</v>
      </c>
      <c r="J51" s="76">
        <f t="shared" si="11"/>
        <v>86.145270443141897</v>
      </c>
      <c r="K51" s="67">
        <v>67227.439999999711</v>
      </c>
      <c r="L51" s="67">
        <v>47242.589999999851</v>
      </c>
      <c r="M51" s="67">
        <v>64259.270000000251</v>
      </c>
      <c r="N51" s="67">
        <v>62823.26</v>
      </c>
      <c r="P51" s="65"/>
    </row>
    <row r="52" spans="1:16" ht="15" customHeight="1" x14ac:dyDescent="0.3">
      <c r="A52" s="5">
        <v>1643</v>
      </c>
      <c r="B52" s="5">
        <v>3826</v>
      </c>
      <c r="C52" s="6" t="s">
        <v>58</v>
      </c>
      <c r="D52" s="7" t="s">
        <v>12</v>
      </c>
      <c r="E52" s="8">
        <f>VLOOKUP(B52,[1]Data!$A:$R,8,FALSE)</f>
        <v>239</v>
      </c>
      <c r="F52" s="8">
        <f>VLOOKUP(B52,[1]Data!$A:$R,15,FALSE)</f>
        <v>1298488.6200000001</v>
      </c>
      <c r="G52" s="67">
        <f>VLOOKUP(B52,[1]Data!$A:$R,16,FALSE)-VLOOKUP(A52,'[2]School Data'!$A:$E,5,FALSE)</f>
        <v>54051.729999999981</v>
      </c>
      <c r="H52" s="8">
        <f t="shared" si="9"/>
        <v>4.1626648988267592</v>
      </c>
      <c r="I52" s="8">
        <f t="shared" si="10"/>
        <v>-18202.270000000251</v>
      </c>
      <c r="J52" s="76">
        <f t="shared" si="11"/>
        <v>-25.192058571152039</v>
      </c>
      <c r="K52" s="67">
        <v>72254.000000000233</v>
      </c>
      <c r="L52" s="67">
        <v>76257.350000000093</v>
      </c>
      <c r="M52" s="67">
        <v>62851.830000000075</v>
      </c>
      <c r="N52" s="67">
        <v>65902.850000000006</v>
      </c>
      <c r="P52" s="65"/>
    </row>
    <row r="53" spans="1:16" ht="15" customHeight="1" x14ac:dyDescent="0.3">
      <c r="A53" s="5">
        <v>1634</v>
      </c>
      <c r="B53" s="5">
        <v>3019</v>
      </c>
      <c r="C53" s="6" t="s">
        <v>59</v>
      </c>
      <c r="D53" s="7" t="s">
        <v>12</v>
      </c>
      <c r="E53" s="8">
        <f>VLOOKUP(B53,[1]Data!$A:$R,8,FALSE)</f>
        <v>101</v>
      </c>
      <c r="F53" s="8">
        <f>VLOOKUP(B53,[1]Data!$A:$R,15,FALSE)</f>
        <v>622719.78000000014</v>
      </c>
      <c r="G53" s="67">
        <f>VLOOKUP(B53,[1]Data!$A:$R,16,FALSE)-VLOOKUP(A53,'[2]School Data'!$A:$E,5,FALSE)</f>
        <v>47747.719999999856</v>
      </c>
      <c r="H53" s="8">
        <f t="shared" si="9"/>
        <v>7.6676093378629862</v>
      </c>
      <c r="I53" s="8">
        <f t="shared" si="10"/>
        <v>-15357.440000000293</v>
      </c>
      <c r="J53" s="76">
        <f t="shared" si="11"/>
        <v>-24.336266638101002</v>
      </c>
      <c r="K53" s="67">
        <v>63105.160000000149</v>
      </c>
      <c r="L53" s="67">
        <v>34705.739999999874</v>
      </c>
      <c r="M53" s="67">
        <v>40712.839999999851</v>
      </c>
      <c r="N53" s="67">
        <v>70229.429999999993</v>
      </c>
      <c r="P53" s="65"/>
    </row>
    <row r="54" spans="1:16" x14ac:dyDescent="0.3">
      <c r="A54" s="5">
        <v>2844</v>
      </c>
      <c r="B54" s="5">
        <v>5261</v>
      </c>
      <c r="C54" s="6" t="s">
        <v>60</v>
      </c>
      <c r="D54" s="7" t="s">
        <v>12</v>
      </c>
      <c r="E54" s="8">
        <f>VLOOKUP(B54,[1]Data!$A:$R,8,FALSE)</f>
        <v>408</v>
      </c>
      <c r="F54" s="8">
        <f>VLOOKUP(B54,[1]Data!$A:$R,15,FALSE)</f>
        <v>2512237.0999999996</v>
      </c>
      <c r="G54" s="67">
        <f>VLOOKUP(B54,[1]Data!$A:$R,16,FALSE)-VLOOKUP(A54,'[2]School Data'!$A:$E,5,FALSE)</f>
        <v>388149.49999999907</v>
      </c>
      <c r="H54" s="8">
        <f t="shared" si="9"/>
        <v>15.45035299415008</v>
      </c>
      <c r="I54" s="8">
        <f t="shared" si="10"/>
        <v>48928.929999998771</v>
      </c>
      <c r="J54" s="76">
        <f t="shared" si="11"/>
        <v>14.423927770653391</v>
      </c>
      <c r="K54" s="67">
        <v>339220.5700000003</v>
      </c>
      <c r="L54" s="67">
        <v>298753.87000000104</v>
      </c>
      <c r="M54" s="67">
        <v>316292.89000000013</v>
      </c>
      <c r="N54" s="67">
        <v>321604.96999999997</v>
      </c>
      <c r="P54" s="65"/>
    </row>
    <row r="55" spans="1:16" x14ac:dyDescent="0.3">
      <c r="A55" s="5"/>
      <c r="B55" s="5">
        <v>3253</v>
      </c>
      <c r="C55" s="6" t="s">
        <v>61</v>
      </c>
      <c r="D55" s="7" t="s">
        <v>18</v>
      </c>
      <c r="E55" s="8"/>
      <c r="F55" s="8"/>
      <c r="G55" s="67"/>
      <c r="H55" s="8"/>
      <c r="I55" s="8"/>
      <c r="J55" s="76"/>
      <c r="K55" s="67"/>
      <c r="L55" s="67"/>
      <c r="M55" s="67">
        <v>303692.68999999994</v>
      </c>
      <c r="N55" s="67">
        <v>213785.55</v>
      </c>
      <c r="P55" s="65"/>
    </row>
    <row r="56" spans="1:16" x14ac:dyDescent="0.3">
      <c r="A56" s="5"/>
      <c r="B56" s="5">
        <v>2323</v>
      </c>
      <c r="C56" s="6" t="s">
        <v>62</v>
      </c>
      <c r="D56" s="7" t="s">
        <v>18</v>
      </c>
      <c r="E56" s="8"/>
      <c r="F56" s="8"/>
      <c r="G56" s="67"/>
      <c r="H56" s="8"/>
      <c r="I56" s="8"/>
      <c r="J56" s="76"/>
      <c r="K56" s="67"/>
      <c r="L56" s="67"/>
      <c r="M56" s="67"/>
      <c r="N56" s="67">
        <v>23349.119999999999</v>
      </c>
      <c r="P56" s="65"/>
    </row>
    <row r="57" spans="1:16" x14ac:dyDescent="0.3">
      <c r="A57" s="5">
        <v>4816</v>
      </c>
      <c r="B57" s="5">
        <v>2330</v>
      </c>
      <c r="C57" s="6" t="s">
        <v>63</v>
      </c>
      <c r="D57" s="7" t="s">
        <v>12</v>
      </c>
      <c r="E57" s="8">
        <f>VLOOKUP(B57,[1]Data!$A:$R,8,FALSE)</f>
        <v>402.58333333333331</v>
      </c>
      <c r="F57" s="8">
        <f>VLOOKUP(B57,[1]Data!$A:$R,15,FALSE)</f>
        <v>2259847.7400000002</v>
      </c>
      <c r="G57" s="67">
        <f>VLOOKUP(B57,[1]Data!$A:$R,16,FALSE)-VLOOKUP(A57,'[2]School Data'!$A:$E,5,FALSE)</f>
        <v>380575.62000000011</v>
      </c>
      <c r="H57" s="8">
        <f t="shared" si="9"/>
        <v>16.840763794112963</v>
      </c>
      <c r="I57" s="8">
        <f t="shared" si="10"/>
        <v>108889.49999999977</v>
      </c>
      <c r="J57" s="76">
        <f t="shared" si="11"/>
        <v>40.079154577348163</v>
      </c>
      <c r="K57" s="67">
        <v>271686.12000000034</v>
      </c>
      <c r="L57" s="67">
        <v>196747.94999999972</v>
      </c>
      <c r="M57" s="67">
        <v>182654.28000000003</v>
      </c>
      <c r="N57" s="67">
        <v>170928.46</v>
      </c>
      <c r="P57" s="65"/>
    </row>
    <row r="58" spans="1:16" x14ac:dyDescent="0.3">
      <c r="A58" s="5"/>
      <c r="B58" s="5">
        <v>2685</v>
      </c>
      <c r="C58" s="6" t="s">
        <v>64</v>
      </c>
      <c r="D58" s="7" t="s">
        <v>18</v>
      </c>
      <c r="E58" s="8"/>
      <c r="F58" s="8"/>
      <c r="G58" s="67"/>
      <c r="H58" s="8"/>
      <c r="I58" s="8"/>
      <c r="J58" s="76"/>
      <c r="K58" s="67"/>
      <c r="L58" s="67"/>
      <c r="M58" s="67"/>
      <c r="N58" s="67">
        <v>118736.76</v>
      </c>
      <c r="P58" s="65"/>
    </row>
    <row r="59" spans="1:16" x14ac:dyDescent="0.3">
      <c r="A59" s="5">
        <v>1760</v>
      </c>
      <c r="B59" s="5">
        <v>3795</v>
      </c>
      <c r="C59" s="6" t="s">
        <v>65</v>
      </c>
      <c r="D59" s="7" t="s">
        <v>12</v>
      </c>
      <c r="E59" s="8">
        <f>VLOOKUP(B59,[1]Data!$A:$R,8,FALSE)</f>
        <v>113</v>
      </c>
      <c r="F59" s="8">
        <f>VLOOKUP(B59,[1]Data!$A:$R,15,FALSE)</f>
        <v>686562.35000000009</v>
      </c>
      <c r="G59" s="67">
        <f>VLOOKUP(B59,[1]Data!$A:$R,16,FALSE)-VLOOKUP(A59,'[2]School Data'!$A:$E,5,FALSE)</f>
        <v>68708.120000000228</v>
      </c>
      <c r="H59" s="8">
        <f t="shared" si="9"/>
        <v>10.007557216034382</v>
      </c>
      <c r="I59" s="8">
        <f t="shared" si="10"/>
        <v>5646.7200000000885</v>
      </c>
      <c r="J59" s="76">
        <f t="shared" si="11"/>
        <v>8.9543207096576936</v>
      </c>
      <c r="K59" s="67">
        <v>63061.40000000014</v>
      </c>
      <c r="L59" s="67">
        <v>64265.119999999995</v>
      </c>
      <c r="M59" s="67">
        <v>89155.669999999925</v>
      </c>
      <c r="N59" s="67">
        <v>92440.05</v>
      </c>
      <c r="P59" s="65"/>
    </row>
    <row r="60" spans="1:16" x14ac:dyDescent="0.3">
      <c r="A60" s="5">
        <v>2706</v>
      </c>
      <c r="B60" s="5">
        <v>2082</v>
      </c>
      <c r="C60" s="6" t="s">
        <v>66</v>
      </c>
      <c r="D60" s="7" t="s">
        <v>12</v>
      </c>
      <c r="E60" s="8">
        <f>VLOOKUP(B60,[1]Data!$A:$R,8,FALSE)</f>
        <v>502</v>
      </c>
      <c r="F60" s="8">
        <f>VLOOKUP(B60,[1]Data!$A:$R,15,FALSE)</f>
        <v>2901431.98</v>
      </c>
      <c r="G60" s="67">
        <f>VLOOKUP(B60,[1]Data!$A:$R,16,FALSE)-VLOOKUP(A60,'[2]School Data'!$A:$E,5,FALSE)</f>
        <v>626084.77</v>
      </c>
      <c r="H60" s="8">
        <f t="shared" si="9"/>
        <v>21.578474846754808</v>
      </c>
      <c r="I60" s="8">
        <f t="shared" si="10"/>
        <v>69435.410000000149</v>
      </c>
      <c r="J60" s="76">
        <f t="shared" si="11"/>
        <v>12.473814754767734</v>
      </c>
      <c r="K60" s="67">
        <v>556649.35999999987</v>
      </c>
      <c r="L60" s="67">
        <v>514663.81000000006</v>
      </c>
      <c r="M60" s="67">
        <v>546129.75</v>
      </c>
      <c r="N60" s="67">
        <v>609995.47</v>
      </c>
      <c r="P60" s="65"/>
    </row>
    <row r="61" spans="1:16" x14ac:dyDescent="0.3">
      <c r="A61" s="5">
        <v>2708</v>
      </c>
      <c r="B61" s="5">
        <v>3501</v>
      </c>
      <c r="C61" s="6" t="s">
        <v>67</v>
      </c>
      <c r="D61" s="7" t="s">
        <v>12</v>
      </c>
      <c r="E61" s="8">
        <f>VLOOKUP(B61,[1]Data!$A:$R,8,FALSE)</f>
        <v>206</v>
      </c>
      <c r="F61" s="8">
        <f>VLOOKUP(B61,[1]Data!$A:$R,15,FALSE)</f>
        <v>1176090.53</v>
      </c>
      <c r="G61" s="67">
        <f>VLOOKUP(B61,[1]Data!$A:$R,16,FALSE)-VLOOKUP(A61,'[2]School Data'!$A:$E,5,FALSE)</f>
        <v>301024.39999999967</v>
      </c>
      <c r="H61" s="8">
        <f t="shared" si="9"/>
        <v>25.595342562617152</v>
      </c>
      <c r="I61" s="8">
        <f t="shared" si="10"/>
        <v>131209.86999999988</v>
      </c>
      <c r="J61" s="76">
        <f t="shared" si="11"/>
        <v>77.266574303153007</v>
      </c>
      <c r="K61" s="67">
        <v>169814.5299999998</v>
      </c>
      <c r="L61" s="67">
        <v>116601.46999999997</v>
      </c>
      <c r="M61" s="67">
        <v>94803.999999999884</v>
      </c>
      <c r="N61" s="67">
        <v>121718.63</v>
      </c>
      <c r="P61" s="65"/>
    </row>
    <row r="62" spans="1:16" ht="13.5" customHeight="1" x14ac:dyDescent="0.3">
      <c r="A62" s="5">
        <v>1802</v>
      </c>
      <c r="B62" s="5">
        <v>2720</v>
      </c>
      <c r="C62" s="6" t="s">
        <v>68</v>
      </c>
      <c r="D62" s="7" t="s">
        <v>12</v>
      </c>
      <c r="E62" s="8">
        <f>VLOOKUP(B62,[1]Data!$A:$R,8,FALSE)</f>
        <v>200.91666666666666</v>
      </c>
      <c r="F62" s="8">
        <f>VLOOKUP(B62,[1]Data!$A:$R,15,FALSE)</f>
        <v>1002353.61</v>
      </c>
      <c r="G62" s="67">
        <f>VLOOKUP(B62,[1]Data!$A:$R,16,FALSE)-VLOOKUP(A62,'[2]School Data'!$A:$E,5,FALSE)</f>
        <v>60080.019999999902</v>
      </c>
      <c r="H62" s="8">
        <f t="shared" si="9"/>
        <v>5.9938947094728281</v>
      </c>
      <c r="I62" s="8">
        <f t="shared" si="10"/>
        <v>566.67000000004191</v>
      </c>
      <c r="J62" s="76">
        <f t="shared" si="11"/>
        <v>0.95217291582484143</v>
      </c>
      <c r="K62" s="67">
        <v>59513.34999999986</v>
      </c>
      <c r="L62" s="67">
        <v>14865.170000000042</v>
      </c>
      <c r="M62" s="67">
        <v>219.65999999979977</v>
      </c>
      <c r="N62" s="67">
        <v>-16807.099999999999</v>
      </c>
      <c r="P62" s="65"/>
    </row>
    <row r="63" spans="1:16" x14ac:dyDescent="0.3">
      <c r="A63" s="5">
        <v>1950</v>
      </c>
      <c r="B63" s="5">
        <v>2590</v>
      </c>
      <c r="C63" s="6" t="s">
        <v>69</v>
      </c>
      <c r="D63" s="7" t="s">
        <v>12</v>
      </c>
      <c r="E63" s="8">
        <f>VLOOKUP(B63,[1]Data!$A:$R,8,FALSE)</f>
        <v>149</v>
      </c>
      <c r="F63" s="8">
        <f>VLOOKUP(B63,[1]Data!$A:$R,15,FALSE)</f>
        <v>868827.82999999984</v>
      </c>
      <c r="G63" s="67">
        <f>VLOOKUP(B63,[1]Data!$A:$R,16,FALSE)-VLOOKUP(A63,'[2]School Data'!$A:$E,5,FALSE)</f>
        <v>102466.07999999984</v>
      </c>
      <c r="H63" s="8">
        <f t="shared" si="9"/>
        <v>11.793600119830399</v>
      </c>
      <c r="I63" s="8">
        <f t="shared" si="10"/>
        <v>-27489.369999999995</v>
      </c>
      <c r="J63" s="76">
        <f t="shared" si="11"/>
        <v>-21.152918173112425</v>
      </c>
      <c r="K63" s="67">
        <v>129955.44999999984</v>
      </c>
      <c r="L63" s="67">
        <v>114494.31999999972</v>
      </c>
      <c r="M63" s="67">
        <v>124420.72999999998</v>
      </c>
      <c r="N63" s="67">
        <v>136419.59</v>
      </c>
      <c r="P63" s="65"/>
    </row>
    <row r="64" spans="1:16" x14ac:dyDescent="0.3">
      <c r="A64" s="5">
        <v>4146</v>
      </c>
      <c r="B64" s="5">
        <v>5265</v>
      </c>
      <c r="C64" s="6" t="s">
        <v>70</v>
      </c>
      <c r="D64" s="7" t="s">
        <v>12</v>
      </c>
      <c r="E64" s="8">
        <f>VLOOKUP(B64,[1]Data!$A:$R,8,FALSE)</f>
        <v>242</v>
      </c>
      <c r="F64" s="8">
        <f>VLOOKUP(B64,[1]Data!$A:$R,15,FALSE)</f>
        <v>1247848.8899999999</v>
      </c>
      <c r="G64" s="67">
        <f>VLOOKUP(B64,[1]Data!$A:$R,16,FALSE)-VLOOKUP(A64,'[2]School Data'!$A:$E,5,FALSE)</f>
        <v>106229.44000000018</v>
      </c>
      <c r="H64" s="8">
        <f t="shared" si="9"/>
        <v>8.5130051283693629</v>
      </c>
      <c r="I64" s="8">
        <f t="shared" si="10"/>
        <v>23578.700000000186</v>
      </c>
      <c r="J64" s="76">
        <f t="shared" si="11"/>
        <v>28.528117231618484</v>
      </c>
      <c r="K64" s="67">
        <v>82650.739999999991</v>
      </c>
      <c r="L64" s="67">
        <v>48136.060000000056</v>
      </c>
      <c r="M64" s="67">
        <v>70819.180000000168</v>
      </c>
      <c r="N64" s="67">
        <v>116803.01</v>
      </c>
      <c r="P64" s="65"/>
    </row>
    <row r="65" spans="1:16" x14ac:dyDescent="0.3">
      <c r="A65" s="5"/>
      <c r="B65" s="5">
        <v>3305</v>
      </c>
      <c r="C65" s="6" t="s">
        <v>71</v>
      </c>
      <c r="D65" s="7" t="s">
        <v>18</v>
      </c>
      <c r="E65" s="8"/>
      <c r="F65" s="8"/>
      <c r="G65" s="67"/>
      <c r="H65" s="8"/>
      <c r="I65" s="8"/>
      <c r="J65" s="76"/>
      <c r="K65" s="67"/>
      <c r="L65" s="67"/>
      <c r="M65" s="67">
        <v>67447.520000000135</v>
      </c>
      <c r="N65" s="67">
        <v>49071.35</v>
      </c>
      <c r="P65" s="65"/>
    </row>
    <row r="66" spans="1:16" x14ac:dyDescent="0.3">
      <c r="A66" s="5">
        <v>1974</v>
      </c>
      <c r="B66" s="5">
        <v>3123</v>
      </c>
      <c r="C66" s="6" t="s">
        <v>72</v>
      </c>
      <c r="D66" s="7" t="s">
        <v>12</v>
      </c>
      <c r="E66" s="8">
        <f>VLOOKUP(B66,[1]Data!$A:$R,8,FALSE)</f>
        <v>202</v>
      </c>
      <c r="F66" s="8">
        <f>VLOOKUP(B66,[1]Data!$A:$R,15,FALSE)</f>
        <v>1227903.48</v>
      </c>
      <c r="G66" s="67">
        <f>VLOOKUP(B66,[1]Data!$A:$R,16,FALSE)-VLOOKUP(A66,'[2]School Data'!$A:$E,5,FALSE)</f>
        <v>230219.17000000016</v>
      </c>
      <c r="H66" s="8">
        <f t="shared" si="9"/>
        <v>18.748963069963786</v>
      </c>
      <c r="I66" s="8">
        <f t="shared" si="10"/>
        <v>68380.890000000363</v>
      </c>
      <c r="J66" s="76">
        <f t="shared" si="11"/>
        <v>42.252605502233742</v>
      </c>
      <c r="K66" s="67">
        <v>161838.2799999998</v>
      </c>
      <c r="L66" s="67">
        <v>128129.5700000003</v>
      </c>
      <c r="M66" s="67">
        <v>121548.0210000003</v>
      </c>
      <c r="N66" s="67">
        <v>82323.210000000006</v>
      </c>
      <c r="P66" s="65"/>
    </row>
    <row r="67" spans="1:16" x14ac:dyDescent="0.3">
      <c r="A67" s="5">
        <v>1966</v>
      </c>
      <c r="B67" s="5">
        <v>3020</v>
      </c>
      <c r="C67" s="6" t="s">
        <v>73</v>
      </c>
      <c r="D67" s="7" t="s">
        <v>12</v>
      </c>
      <c r="E67" s="8">
        <f>VLOOKUP(B67,[1]Data!$A:$R,8,FALSE)</f>
        <v>205</v>
      </c>
      <c r="F67" s="8">
        <f>VLOOKUP(B67,[1]Data!$A:$R,15,FALSE)</f>
        <v>1188149.8800000001</v>
      </c>
      <c r="G67" s="67">
        <f>VLOOKUP(B67,[1]Data!$A:$R,16,FALSE)-VLOOKUP(A67,'[2]School Data'!$A:$E,5,FALSE)</f>
        <v>210049.63000000012</v>
      </c>
      <c r="H67" s="8">
        <f t="shared" si="9"/>
        <v>17.678714910950468</v>
      </c>
      <c r="I67" s="8">
        <f t="shared" si="10"/>
        <v>-12391.629999999888</v>
      </c>
      <c r="J67" s="76">
        <f t="shared" si="11"/>
        <v>-5.5707425861550535</v>
      </c>
      <c r="K67" s="67">
        <v>222441.26</v>
      </c>
      <c r="L67" s="67">
        <v>182799.33999999973</v>
      </c>
      <c r="M67" s="67">
        <v>153084.65999999992</v>
      </c>
      <c r="N67" s="67">
        <v>121637.03</v>
      </c>
      <c r="P67" s="65"/>
    </row>
    <row r="68" spans="1:16" x14ac:dyDescent="0.3">
      <c r="A68" s="5"/>
      <c r="B68" s="5">
        <v>2251</v>
      </c>
      <c r="C68" s="6" t="s">
        <v>74</v>
      </c>
      <c r="D68" s="7" t="s">
        <v>18</v>
      </c>
      <c r="E68" s="8"/>
      <c r="F68" s="8"/>
      <c r="G68" s="67"/>
      <c r="H68" s="8"/>
      <c r="I68" s="8"/>
      <c r="J68" s="76"/>
      <c r="K68" s="67"/>
      <c r="L68" s="67"/>
      <c r="M68" s="67"/>
      <c r="N68" s="67">
        <v>194765.3</v>
      </c>
      <c r="P68" s="65"/>
    </row>
    <row r="69" spans="1:16" x14ac:dyDescent="0.3">
      <c r="A69" s="5">
        <v>2016</v>
      </c>
      <c r="B69" s="5">
        <v>2370</v>
      </c>
      <c r="C69" s="6" t="s">
        <v>75</v>
      </c>
      <c r="D69" s="7" t="s">
        <v>18</v>
      </c>
      <c r="E69" s="8"/>
      <c r="F69" s="8"/>
      <c r="G69" s="67"/>
      <c r="H69" s="8"/>
      <c r="I69" s="8"/>
      <c r="J69" s="76"/>
      <c r="K69" s="67"/>
      <c r="L69" s="67">
        <v>142056.35999999975</v>
      </c>
      <c r="M69" s="67">
        <v>56033.890000000014</v>
      </c>
      <c r="N69" s="67">
        <v>-29056.15</v>
      </c>
      <c r="P69" s="65"/>
    </row>
    <row r="70" spans="1:16" ht="13.5" customHeight="1" x14ac:dyDescent="0.3">
      <c r="A70" s="5">
        <v>2070</v>
      </c>
      <c r="B70" s="5">
        <v>2779</v>
      </c>
      <c r="C70" s="6" t="s">
        <v>76</v>
      </c>
      <c r="D70" s="7" t="s">
        <v>12</v>
      </c>
      <c r="E70" s="8">
        <f>VLOOKUP(B70,[1]Data!$A:$R,8,FALSE)</f>
        <v>261</v>
      </c>
      <c r="F70" s="8">
        <f>VLOOKUP(B70,[1]Data!$A:$R,15,FALSE)</f>
        <v>1259275.7199999997</v>
      </c>
      <c r="G70" s="67">
        <f>VLOOKUP(B70,[1]Data!$A:$R,16,FALSE)-VLOOKUP(A70,'[2]School Data'!$A:$E,5,FALSE)</f>
        <v>60998.35999999987</v>
      </c>
      <c r="H70" s="8">
        <f t="shared" ref="H70:H126" si="12">G70/F70*100</f>
        <v>4.843924093128698</v>
      </c>
      <c r="I70" s="8">
        <f t="shared" si="10"/>
        <v>28983.000000000233</v>
      </c>
      <c r="J70" s="76">
        <f t="shared" si="11"/>
        <v>90.528421357750034</v>
      </c>
      <c r="K70" s="67">
        <v>32015.359999999637</v>
      </c>
      <c r="L70" s="67">
        <v>-153.48999999975786</v>
      </c>
      <c r="M70" s="67">
        <v>18440.270000000019</v>
      </c>
      <c r="N70" s="67">
        <v>-20181.189999999999</v>
      </c>
      <c r="P70" s="65"/>
    </row>
    <row r="71" spans="1:16" x14ac:dyDescent="0.3">
      <c r="A71" s="5">
        <v>1610</v>
      </c>
      <c r="B71" s="5">
        <v>2034</v>
      </c>
      <c r="C71" s="6" t="s">
        <v>77</v>
      </c>
      <c r="D71" s="7" t="s">
        <v>18</v>
      </c>
      <c r="E71" s="8"/>
      <c r="F71" s="8"/>
      <c r="G71" s="67"/>
      <c r="H71" s="8"/>
      <c r="I71" s="8"/>
      <c r="J71" s="76"/>
      <c r="K71" s="67"/>
      <c r="L71" s="67">
        <v>45966.859999999986</v>
      </c>
      <c r="M71" s="67">
        <v>89858.310000000056</v>
      </c>
      <c r="N71" s="67">
        <v>93105.93</v>
      </c>
      <c r="P71" s="65"/>
    </row>
    <row r="72" spans="1:16" x14ac:dyDescent="0.3">
      <c r="A72" s="5">
        <v>2092</v>
      </c>
      <c r="B72" s="5">
        <v>3022</v>
      </c>
      <c r="C72" s="6" t="s">
        <v>78</v>
      </c>
      <c r="D72" s="7" t="s">
        <v>12</v>
      </c>
      <c r="E72" s="8">
        <f>VLOOKUP(B72,[1]Data!$A:$R,8,FALSE)</f>
        <v>212</v>
      </c>
      <c r="F72" s="8">
        <f>VLOOKUP(B72,[1]Data!$A:$R,15,FALSE)</f>
        <v>1100031.9400000002</v>
      </c>
      <c r="G72" s="67">
        <f>VLOOKUP(B72,[1]Data!$A:$R,16,FALSE)-VLOOKUP(A72,'[2]School Data'!$A:$E,5,FALSE)</f>
        <v>123684.44999999995</v>
      </c>
      <c r="H72" s="8">
        <f t="shared" si="12"/>
        <v>11.243714432510018</v>
      </c>
      <c r="I72" s="8">
        <f t="shared" si="10"/>
        <v>43793.699999999837</v>
      </c>
      <c r="J72" s="76">
        <f t="shared" si="11"/>
        <v>54.816984444381575</v>
      </c>
      <c r="K72" s="67">
        <v>79890.750000000116</v>
      </c>
      <c r="L72" s="67">
        <v>31369.530000000144</v>
      </c>
      <c r="M72" s="67">
        <v>44570.140000000014</v>
      </c>
      <c r="N72" s="67">
        <v>59696.3</v>
      </c>
      <c r="P72" s="65"/>
    </row>
    <row r="73" spans="1:16" x14ac:dyDescent="0.3">
      <c r="A73" s="5">
        <v>2102</v>
      </c>
      <c r="B73" s="5">
        <v>2729</v>
      </c>
      <c r="C73" s="6" t="s">
        <v>79</v>
      </c>
      <c r="D73" s="7" t="s">
        <v>12</v>
      </c>
      <c r="E73" s="8">
        <f>VLOOKUP(B73,[1]Data!$A:$R,8,FALSE)</f>
        <v>154</v>
      </c>
      <c r="F73" s="8">
        <f>VLOOKUP(B73,[1]Data!$A:$R,15,FALSE)</f>
        <v>934306.62000000011</v>
      </c>
      <c r="G73" s="67">
        <f>VLOOKUP(B73,[1]Data!$A:$R,16,FALSE)-VLOOKUP(A73,'[2]School Data'!$A:$E,5,FALSE)</f>
        <v>128340.53999999992</v>
      </c>
      <c r="H73" s="8">
        <f t="shared" si="12"/>
        <v>13.736447677101967</v>
      </c>
      <c r="I73" s="8">
        <f t="shared" si="10"/>
        <v>56797.040000000154</v>
      </c>
      <c r="J73" s="76">
        <f t="shared" si="11"/>
        <v>79.388120514093302</v>
      </c>
      <c r="K73" s="67">
        <v>71543.499999999767</v>
      </c>
      <c r="L73" s="67">
        <v>92705.859999999753</v>
      </c>
      <c r="M73" s="67">
        <v>114288.64000000013</v>
      </c>
      <c r="N73" s="67">
        <v>126680.68</v>
      </c>
      <c r="P73" s="65"/>
    </row>
    <row r="74" spans="1:16" x14ac:dyDescent="0.3">
      <c r="A74" s="5">
        <v>2100</v>
      </c>
      <c r="B74" s="5">
        <v>3237</v>
      </c>
      <c r="C74" s="6" t="s">
        <v>80</v>
      </c>
      <c r="D74" s="7" t="s">
        <v>18</v>
      </c>
      <c r="E74" s="8"/>
      <c r="F74" s="8"/>
      <c r="G74" s="67"/>
      <c r="H74" s="8"/>
      <c r="I74" s="8"/>
      <c r="J74" s="76"/>
      <c r="K74" s="67"/>
      <c r="L74" s="67"/>
      <c r="M74" s="67">
        <v>109973.71000000043</v>
      </c>
      <c r="N74" s="67">
        <v>206345.33</v>
      </c>
      <c r="P74" s="65"/>
    </row>
    <row r="75" spans="1:16" ht="15.45" customHeight="1" x14ac:dyDescent="0.3">
      <c r="A75" s="5">
        <v>3704</v>
      </c>
      <c r="B75" s="5">
        <v>2656</v>
      </c>
      <c r="C75" s="6" t="s">
        <v>81</v>
      </c>
      <c r="D75" s="7" t="s">
        <v>12</v>
      </c>
      <c r="E75" s="8">
        <f>VLOOKUP(B75,[1]Data!$A:$R,8,FALSE)</f>
        <v>252</v>
      </c>
      <c r="F75" s="8">
        <f>VLOOKUP(B75,[1]Data!$A:$R,15,FALSE)</f>
        <v>1438540.38</v>
      </c>
      <c r="G75" s="67">
        <f>VLOOKUP(B75,[1]Data!$A:$R,16,FALSE)-VLOOKUP(A75,'[2]School Data'!$A:$E,5,FALSE)</f>
        <v>290521.14999999997</v>
      </c>
      <c r="H75" s="8">
        <f t="shared" si="12"/>
        <v>20.195550576063773</v>
      </c>
      <c r="I75" s="8">
        <f t="shared" si="10"/>
        <v>26622.52999999997</v>
      </c>
      <c r="J75" s="76">
        <f t="shared" si="11"/>
        <v>10.088165675136903</v>
      </c>
      <c r="K75" s="67">
        <v>263898.62</v>
      </c>
      <c r="L75" s="67">
        <v>292573.45000000007</v>
      </c>
      <c r="M75" s="67">
        <v>240074.98999999967</v>
      </c>
      <c r="N75" s="67">
        <v>200168.66</v>
      </c>
      <c r="P75" s="65"/>
    </row>
    <row r="76" spans="1:16" ht="15.45" customHeight="1" x14ac:dyDescent="0.3">
      <c r="A76" s="5">
        <v>2114</v>
      </c>
      <c r="B76" s="5">
        <v>3224</v>
      </c>
      <c r="C76" s="6" t="s">
        <v>82</v>
      </c>
      <c r="D76" s="7" t="s">
        <v>12</v>
      </c>
      <c r="E76" s="8">
        <f>VLOOKUP(B76,[1]Data!$A:$R,8,FALSE)</f>
        <v>217</v>
      </c>
      <c r="F76" s="8">
        <f>VLOOKUP(B76,[1]Data!$A:$R,15,FALSE)</f>
        <v>1154165.2999999998</v>
      </c>
      <c r="G76" s="67">
        <f>VLOOKUP(B76,[1]Data!$A:$R,16,FALSE)-VLOOKUP(A76,'[2]School Data'!$A:$E,5,FALSE)</f>
        <v>43339.70999999973</v>
      </c>
      <c r="H76" s="8">
        <f t="shared" si="12"/>
        <v>3.755069572789941</v>
      </c>
      <c r="I76" s="8">
        <f t="shared" si="10"/>
        <v>-75649.210000000428</v>
      </c>
      <c r="J76" s="76">
        <f t="shared" si="11"/>
        <v>-63.576684282872996</v>
      </c>
      <c r="K76" s="67">
        <v>118988.92000000016</v>
      </c>
      <c r="L76" s="67">
        <v>84975.989999999991</v>
      </c>
      <c r="M76" s="67">
        <v>87722.829999999842</v>
      </c>
      <c r="N76" s="67">
        <v>69533.33</v>
      </c>
      <c r="P76" s="65"/>
    </row>
    <row r="77" spans="1:16" x14ac:dyDescent="0.3">
      <c r="A77" s="5"/>
      <c r="B77" s="5">
        <v>2833</v>
      </c>
      <c r="C77" s="6" t="s">
        <v>83</v>
      </c>
      <c r="D77" s="7" t="s">
        <v>18</v>
      </c>
      <c r="E77" s="8"/>
      <c r="F77" s="8"/>
      <c r="G77" s="67"/>
      <c r="H77" s="8"/>
      <c r="I77" s="8"/>
      <c r="J77" s="76"/>
      <c r="K77" s="67"/>
      <c r="L77" s="67"/>
      <c r="M77" s="67"/>
      <c r="N77" s="67">
        <v>103183.46</v>
      </c>
      <c r="P77" s="65"/>
    </row>
    <row r="78" spans="1:16" x14ac:dyDescent="0.3">
      <c r="A78" s="5">
        <v>2122</v>
      </c>
      <c r="B78" s="5">
        <v>5259</v>
      </c>
      <c r="C78" s="6" t="s">
        <v>84</v>
      </c>
      <c r="D78" s="7" t="s">
        <v>12</v>
      </c>
      <c r="E78" s="8">
        <f>VLOOKUP(B78,[1]Data!$A:$R,8,FALSE)</f>
        <v>470</v>
      </c>
      <c r="F78" s="8">
        <f>VLOOKUP(B78,[1]Data!$A:$R,15,FALSE)</f>
        <v>2378585.5599999996</v>
      </c>
      <c r="G78" s="67">
        <f>VLOOKUP(B78,[1]Data!$A:$R,16,FALSE)-VLOOKUP(A78,'[2]School Data'!$A:$E,5,FALSE)</f>
        <v>239791.59000000032</v>
      </c>
      <c r="H78" s="8">
        <f t="shared" si="12"/>
        <v>10.081268213870782</v>
      </c>
      <c r="I78" s="8">
        <f t="shared" si="10"/>
        <v>101177.79000000027</v>
      </c>
      <c r="J78" s="76">
        <f t="shared" ref="J78:J137" si="13">I78/K78*100</f>
        <v>72.99258082528597</v>
      </c>
      <c r="K78" s="67">
        <v>138613.80000000005</v>
      </c>
      <c r="L78" s="67">
        <v>50113.340000000084</v>
      </c>
      <c r="M78" s="67">
        <v>89797.900000001071</v>
      </c>
      <c r="N78" s="67">
        <v>120018.59</v>
      </c>
      <c r="P78" s="65"/>
    </row>
    <row r="79" spans="1:16" x14ac:dyDescent="0.3">
      <c r="A79" s="5">
        <v>2160</v>
      </c>
      <c r="B79" s="5">
        <v>5272</v>
      </c>
      <c r="C79" s="6" t="s">
        <v>85</v>
      </c>
      <c r="D79" s="7" t="s">
        <v>12</v>
      </c>
      <c r="E79" s="8">
        <f>VLOOKUP(B79,[1]Data!$A:$R,8,FALSE)</f>
        <v>410</v>
      </c>
      <c r="F79" s="8">
        <f>VLOOKUP(B79,[1]Data!$A:$R,15,FALSE)</f>
        <v>2475357.9699999997</v>
      </c>
      <c r="G79" s="67">
        <f>VLOOKUP(B79,[1]Data!$A:$R,16,FALSE)-VLOOKUP(A79,'[2]School Data'!$A:$E,5,FALSE)</f>
        <v>553891.58000000054</v>
      </c>
      <c r="H79" s="8">
        <f t="shared" si="12"/>
        <v>22.376221407685961</v>
      </c>
      <c r="I79" s="8">
        <f t="shared" ref="I79:I141" si="14">G79-K79</f>
        <v>17367.60999999987</v>
      </c>
      <c r="J79" s="76">
        <f t="shared" si="13"/>
        <v>3.2370613376322868</v>
      </c>
      <c r="K79" s="67">
        <v>536523.97000000067</v>
      </c>
      <c r="L79" s="67">
        <v>386311.97999999952</v>
      </c>
      <c r="M79" s="67">
        <v>354630.84999999969</v>
      </c>
      <c r="N79" s="67">
        <v>403698.25</v>
      </c>
      <c r="P79" s="65"/>
    </row>
    <row r="80" spans="1:16" x14ac:dyDescent="0.3">
      <c r="A80" s="5">
        <v>2176</v>
      </c>
      <c r="B80" s="5">
        <v>3215</v>
      </c>
      <c r="C80" s="6" t="s">
        <v>86</v>
      </c>
      <c r="D80" s="7" t="s">
        <v>12</v>
      </c>
      <c r="E80" s="8">
        <f>VLOOKUP(B80,[1]Data!$A:$R,8,FALSE)</f>
        <v>121</v>
      </c>
      <c r="F80" s="8">
        <f>VLOOKUP(B80,[1]Data!$A:$R,15,FALSE)</f>
        <v>765830.14</v>
      </c>
      <c r="G80" s="67">
        <f>VLOOKUP(B80,[1]Data!$A:$R,16,FALSE)-VLOOKUP(A80,'[2]School Data'!$A:$E,5,FALSE)</f>
        <v>161533.07999999996</v>
      </c>
      <c r="H80" s="8">
        <f t="shared" si="12"/>
        <v>21.092546710162118</v>
      </c>
      <c r="I80" s="8">
        <f t="shared" si="14"/>
        <v>30565.939999999944</v>
      </c>
      <c r="J80" s="76">
        <f t="shared" si="13"/>
        <v>23.338632881499848</v>
      </c>
      <c r="K80" s="67">
        <v>130967.14000000001</v>
      </c>
      <c r="L80" s="67">
        <v>110229.0199999999</v>
      </c>
      <c r="M80" s="67">
        <v>91615.180000000051</v>
      </c>
      <c r="N80" s="67">
        <v>60890.97</v>
      </c>
      <c r="P80" s="65"/>
    </row>
    <row r="81" spans="1:16" x14ac:dyDescent="0.3">
      <c r="A81" s="5">
        <v>3706</v>
      </c>
      <c r="B81" s="5">
        <v>2821</v>
      </c>
      <c r="C81" s="6" t="s">
        <v>87</v>
      </c>
      <c r="D81" s="7" t="s">
        <v>12</v>
      </c>
      <c r="E81" s="8">
        <f>VLOOKUP(B81,[1]Data!$A:$R,8,FALSE)</f>
        <v>417</v>
      </c>
      <c r="F81" s="8">
        <f>VLOOKUP(B81,[1]Data!$A:$R,15,FALSE)</f>
        <v>2316793.2000000002</v>
      </c>
      <c r="G81" s="67">
        <f>VLOOKUP(B81,[1]Data!$A:$R,16,FALSE)-VLOOKUP(A81,'[2]School Data'!$A:$E,5,FALSE)</f>
        <v>391659.91000000038</v>
      </c>
      <c r="H81" s="8">
        <f t="shared" si="12"/>
        <v>16.905259822067865</v>
      </c>
      <c r="I81" s="8">
        <f t="shared" si="14"/>
        <v>81823.330000000075</v>
      </c>
      <c r="J81" s="76">
        <f t="shared" si="13"/>
        <v>26.408544142851042</v>
      </c>
      <c r="K81" s="67">
        <v>309836.58000000031</v>
      </c>
      <c r="L81" s="67">
        <v>146865.89000000013</v>
      </c>
      <c r="M81" s="67">
        <v>126798.01999999979</v>
      </c>
      <c r="N81" s="67">
        <v>68784.429999999993</v>
      </c>
      <c r="P81" s="65"/>
    </row>
    <row r="82" spans="1:16" x14ac:dyDescent="0.3">
      <c r="A82" s="5">
        <v>2184</v>
      </c>
      <c r="B82" s="5">
        <v>3021</v>
      </c>
      <c r="C82" s="6" t="s">
        <v>88</v>
      </c>
      <c r="D82" s="7" t="s">
        <v>12</v>
      </c>
      <c r="E82" s="8">
        <f>VLOOKUP(B82,[1]Data!$A:$R,8,FALSE)</f>
        <v>108</v>
      </c>
      <c r="F82" s="8">
        <f>VLOOKUP(B82,[1]Data!$A:$R,15,FALSE)</f>
        <v>785065.87999999989</v>
      </c>
      <c r="G82" s="67">
        <f>VLOOKUP(B82,[1]Data!$A:$R,16,FALSE)-VLOOKUP(A82,'[2]School Data'!$A:$E,5,FALSE)</f>
        <v>94282.169999999809</v>
      </c>
      <c r="H82" s="8">
        <f t="shared" si="12"/>
        <v>12.009459639234331</v>
      </c>
      <c r="I82" s="8">
        <f t="shared" si="14"/>
        <v>-72714.330000000191</v>
      </c>
      <c r="J82" s="76">
        <f t="shared" si="13"/>
        <v>-43.542427535906555</v>
      </c>
      <c r="K82" s="67">
        <v>166996.5</v>
      </c>
      <c r="L82" s="67">
        <v>183205.03000000026</v>
      </c>
      <c r="M82" s="67">
        <v>194096.94000000018</v>
      </c>
      <c r="N82" s="67">
        <v>213064.42</v>
      </c>
      <c r="P82" s="65"/>
    </row>
    <row r="83" spans="1:16" x14ac:dyDescent="0.3">
      <c r="A83" s="5"/>
      <c r="B83" s="5">
        <v>2757</v>
      </c>
      <c r="C83" s="6" t="s">
        <v>89</v>
      </c>
      <c r="D83" s="7" t="s">
        <v>18</v>
      </c>
      <c r="E83" s="8"/>
      <c r="F83" s="8"/>
      <c r="G83" s="67"/>
      <c r="H83" s="8"/>
      <c r="I83" s="8"/>
      <c r="J83" s="76"/>
      <c r="K83" s="67"/>
      <c r="L83" s="67"/>
      <c r="M83" s="67">
        <v>17378.970000000205</v>
      </c>
      <c r="N83" s="67">
        <v>-9115.83</v>
      </c>
      <c r="P83" s="65"/>
    </row>
    <row r="84" spans="1:16" ht="13.5" customHeight="1" x14ac:dyDescent="0.3">
      <c r="A84" s="5">
        <v>2192</v>
      </c>
      <c r="B84" s="5">
        <v>5220</v>
      </c>
      <c r="C84" s="6" t="s">
        <v>90</v>
      </c>
      <c r="D84" s="7" t="s">
        <v>12</v>
      </c>
      <c r="E84" s="8">
        <f>VLOOKUP(B84,[1]Data!$A:$R,8,FALSE)</f>
        <v>207</v>
      </c>
      <c r="F84" s="8">
        <f>VLOOKUP(B84,[1]Data!$A:$R,15,FALSE)</f>
        <v>1054807.46</v>
      </c>
      <c r="G84" s="67">
        <f>VLOOKUP(B84,[1]Data!$A:$R,16,FALSE)-VLOOKUP(A84,'[2]School Data'!$A:$E,5,FALSE)</f>
        <v>40486.910000000149</v>
      </c>
      <c r="H84" s="8">
        <f t="shared" si="12"/>
        <v>3.8383223038638872</v>
      </c>
      <c r="I84" s="8">
        <f t="shared" si="14"/>
        <v>-54945.789999999804</v>
      </c>
      <c r="J84" s="76">
        <f t="shared" si="13"/>
        <v>-57.575432739511548</v>
      </c>
      <c r="K84" s="67">
        <v>95432.699999999953</v>
      </c>
      <c r="L84" s="67">
        <v>61377.570000000298</v>
      </c>
      <c r="M84" s="67">
        <v>100388.8600000001</v>
      </c>
      <c r="N84" s="67">
        <v>88425.64</v>
      </c>
      <c r="P84" s="65"/>
    </row>
    <row r="85" spans="1:16" x14ac:dyDescent="0.3">
      <c r="A85" s="5">
        <v>4140</v>
      </c>
      <c r="B85" s="5">
        <v>5200</v>
      </c>
      <c r="C85" s="6" t="s">
        <v>91</v>
      </c>
      <c r="D85" s="7" t="s">
        <v>12</v>
      </c>
      <c r="E85" s="8">
        <f>VLOOKUP(B85,[1]Data!$A:$R,8,FALSE)</f>
        <v>439</v>
      </c>
      <c r="F85" s="8">
        <f>VLOOKUP(B85,[1]Data!$A:$R,15,FALSE)</f>
        <v>2260139.62</v>
      </c>
      <c r="G85" s="67">
        <f>VLOOKUP(B85,[1]Data!$A:$R,16,FALSE)-VLOOKUP(A85,'[2]School Data'!$A:$E,5,FALSE)</f>
        <v>251124.75999999931</v>
      </c>
      <c r="H85" s="8">
        <f t="shared" si="12"/>
        <v>11.111028618665571</v>
      </c>
      <c r="I85" s="8">
        <f t="shared" si="14"/>
        <v>59001.519999999786</v>
      </c>
      <c r="J85" s="76">
        <f t="shared" si="13"/>
        <v>30.71024619405749</v>
      </c>
      <c r="K85" s="67">
        <v>192123.23999999953</v>
      </c>
      <c r="L85" s="67">
        <v>131748.1399999992</v>
      </c>
      <c r="M85" s="67">
        <v>139489.01</v>
      </c>
      <c r="N85" s="67">
        <v>118287.07999999999</v>
      </c>
      <c r="P85" s="65"/>
    </row>
    <row r="86" spans="1:16" x14ac:dyDescent="0.3">
      <c r="A86" s="5">
        <v>2200</v>
      </c>
      <c r="B86" s="5">
        <v>3244</v>
      </c>
      <c r="C86" s="6" t="s">
        <v>92</v>
      </c>
      <c r="D86" s="7" t="s">
        <v>12</v>
      </c>
      <c r="E86" s="8">
        <f>VLOOKUP(B86,[1]Data!$A:$R,8,FALSE)</f>
        <v>320.58333333333331</v>
      </c>
      <c r="F86" s="8">
        <f>VLOOKUP(B86,[1]Data!$A:$R,15,FALSE)</f>
        <v>1860924.9300000002</v>
      </c>
      <c r="G86" s="67">
        <f>VLOOKUP(B86,[1]Data!$A:$R,16,FALSE)-VLOOKUP(A86,'[2]School Data'!$A:$E,5,FALSE)</f>
        <v>405159.01000000024</v>
      </c>
      <c r="H86" s="8">
        <f t="shared" si="12"/>
        <v>21.771915861216399</v>
      </c>
      <c r="I86" s="8">
        <f t="shared" si="14"/>
        <v>183639.24000000069</v>
      </c>
      <c r="J86" s="76">
        <f t="shared" si="13"/>
        <v>82.899706874921847</v>
      </c>
      <c r="K86" s="67">
        <v>221519.76999999955</v>
      </c>
      <c r="L86" s="67">
        <v>162710.61000000034</v>
      </c>
      <c r="M86" s="67">
        <v>157533.68000000017</v>
      </c>
      <c r="N86" s="67">
        <v>117777.42000000001</v>
      </c>
      <c r="P86" s="65"/>
    </row>
    <row r="87" spans="1:16" x14ac:dyDescent="0.3">
      <c r="A87" s="5">
        <v>3254</v>
      </c>
      <c r="B87" s="5">
        <v>5274</v>
      </c>
      <c r="C87" s="6" t="s">
        <v>93</v>
      </c>
      <c r="D87" s="7" t="s">
        <v>12</v>
      </c>
      <c r="E87" s="8">
        <f>VLOOKUP(B87,[1]Data!$A:$R,8,FALSE)</f>
        <v>272</v>
      </c>
      <c r="F87" s="8">
        <f>VLOOKUP(B87,[1]Data!$A:$R,15,FALSE)</f>
        <v>1793741.4899999998</v>
      </c>
      <c r="G87" s="67">
        <f>VLOOKUP(B87,[1]Data!$A:$R,16,FALSE)-VLOOKUP(A87,'[2]School Data'!$A:$E,5,FALSE)</f>
        <v>187261.45999999973</v>
      </c>
      <c r="H87" s="8">
        <f t="shared" si="12"/>
        <v>10.439712803877873</v>
      </c>
      <c r="I87" s="8">
        <f t="shared" si="14"/>
        <v>-20581.15000000014</v>
      </c>
      <c r="J87" s="76">
        <f t="shared" si="13"/>
        <v>-9.9022765351147921</v>
      </c>
      <c r="K87" s="67">
        <v>207842.60999999987</v>
      </c>
      <c r="L87" s="67">
        <v>59422.180000000168</v>
      </c>
      <c r="M87" s="67">
        <v>-12726.070000000298</v>
      </c>
      <c r="N87" s="67">
        <v>-19622.05</v>
      </c>
      <c r="P87" s="65"/>
    </row>
    <row r="88" spans="1:16" ht="13.5" customHeight="1" x14ac:dyDescent="0.3">
      <c r="A88" s="5">
        <v>2211</v>
      </c>
      <c r="B88" s="5">
        <v>3837</v>
      </c>
      <c r="C88" s="6" t="s">
        <v>94</v>
      </c>
      <c r="D88" s="7" t="s">
        <v>12</v>
      </c>
      <c r="E88" s="8">
        <f>VLOOKUP(B88,[1]Data!$A:$R,8,FALSE)</f>
        <v>398</v>
      </c>
      <c r="F88" s="8">
        <f>VLOOKUP(B88,[1]Data!$A:$R,15,FALSE)</f>
        <v>2093429.94</v>
      </c>
      <c r="G88" s="67">
        <f>VLOOKUP(B88,[1]Data!$A:$R,16,FALSE)-VLOOKUP(A88,'[2]School Data'!$A:$E,5,FALSE)</f>
        <v>111988.81999999983</v>
      </c>
      <c r="H88" s="8">
        <f t="shared" si="12"/>
        <v>5.3495375154517868</v>
      </c>
      <c r="I88" s="8">
        <f t="shared" si="14"/>
        <v>-32559.740000000922</v>
      </c>
      <c r="J88" s="76">
        <f t="shared" si="13"/>
        <v>-22.525122353346692</v>
      </c>
      <c r="K88" s="67">
        <v>144548.56000000075</v>
      </c>
      <c r="L88" s="67">
        <v>65827.179999999469</v>
      </c>
      <c r="M88" s="67">
        <v>50302.470000000205</v>
      </c>
      <c r="N88" s="67">
        <v>50604.93</v>
      </c>
      <c r="P88" s="65"/>
    </row>
    <row r="89" spans="1:16" x14ac:dyDescent="0.3">
      <c r="A89" s="5"/>
      <c r="B89" s="5">
        <v>3125</v>
      </c>
      <c r="C89" s="6" t="s">
        <v>95</v>
      </c>
      <c r="D89" s="7" t="s">
        <v>18</v>
      </c>
      <c r="E89" s="8"/>
      <c r="F89" s="8"/>
      <c r="G89" s="67"/>
      <c r="H89" s="8"/>
      <c r="I89" s="8"/>
      <c r="J89" s="76"/>
      <c r="K89" s="67"/>
      <c r="L89" s="67"/>
      <c r="M89" s="67"/>
      <c r="N89" s="67">
        <v>50332.86</v>
      </c>
      <c r="P89" s="65"/>
    </row>
    <row r="90" spans="1:16" x14ac:dyDescent="0.3">
      <c r="A90" s="5">
        <v>3590</v>
      </c>
      <c r="B90" s="5">
        <v>2798</v>
      </c>
      <c r="C90" s="6" t="s">
        <v>96</v>
      </c>
      <c r="D90" s="7" t="s">
        <v>12</v>
      </c>
      <c r="E90" s="8">
        <f>VLOOKUP(B90,[1]Data!$A:$R,8,FALSE)</f>
        <v>414</v>
      </c>
      <c r="F90" s="8">
        <f>VLOOKUP(B90,[1]Data!$A:$R,15,FALSE)</f>
        <v>2753316.4899999998</v>
      </c>
      <c r="G90" s="67">
        <f>VLOOKUP(B90,[1]Data!$A:$R,16,FALSE)-VLOOKUP(A90,'[2]School Data'!$A:$E,5,FALSE)</f>
        <v>686593.77</v>
      </c>
      <c r="H90" s="8">
        <f t="shared" si="12"/>
        <v>24.936972283923673</v>
      </c>
      <c r="I90" s="8">
        <f t="shared" si="14"/>
        <v>86577.059999999357</v>
      </c>
      <c r="J90" s="76">
        <f t="shared" si="13"/>
        <v>14.429108149337919</v>
      </c>
      <c r="K90" s="67">
        <v>600016.71000000066</v>
      </c>
      <c r="L90" s="67">
        <v>482564.19999999972</v>
      </c>
      <c r="M90" s="67">
        <v>430152.49000000022</v>
      </c>
      <c r="N90" s="67">
        <v>399926.46</v>
      </c>
      <c r="P90" s="65"/>
    </row>
    <row r="91" spans="1:16" x14ac:dyDescent="0.3">
      <c r="A91" s="5"/>
      <c r="B91" s="5">
        <v>2581</v>
      </c>
      <c r="C91" s="6" t="s">
        <v>97</v>
      </c>
      <c r="D91" s="7" t="s">
        <v>18</v>
      </c>
      <c r="E91" s="8"/>
      <c r="F91" s="8"/>
      <c r="G91" s="67"/>
      <c r="H91" s="8"/>
      <c r="I91" s="8"/>
      <c r="J91" s="76"/>
      <c r="K91" s="67"/>
      <c r="L91" s="67"/>
      <c r="M91" s="67">
        <v>130843.47</v>
      </c>
      <c r="N91" s="67">
        <v>138074.23000000001</v>
      </c>
      <c r="P91" s="65"/>
    </row>
    <row r="92" spans="1:16" x14ac:dyDescent="0.3">
      <c r="A92" s="5">
        <v>2250</v>
      </c>
      <c r="B92" s="5">
        <v>3700</v>
      </c>
      <c r="C92" s="6" t="s">
        <v>98</v>
      </c>
      <c r="D92" s="7" t="s">
        <v>12</v>
      </c>
      <c r="E92" s="8">
        <f>VLOOKUP(B92,[1]Data!$A:$R,8,FALSE)</f>
        <v>47</v>
      </c>
      <c r="F92" s="8">
        <f>VLOOKUP(B92,[1]Data!$A:$R,15,FALSE)</f>
        <v>480876.74</v>
      </c>
      <c r="G92" s="67">
        <f>VLOOKUP(B92,[1]Data!$A:$R,16,FALSE)-VLOOKUP(A92,'[2]School Data'!$A:$E,5,FALSE)</f>
        <v>106733.83999999991</v>
      </c>
      <c r="H92" s="8">
        <f t="shared" si="12"/>
        <v>22.195675340836804</v>
      </c>
      <c r="I92" s="8">
        <f t="shared" si="14"/>
        <v>17526.48000000004</v>
      </c>
      <c r="J92" s="76">
        <f t="shared" si="13"/>
        <v>19.646899089940632</v>
      </c>
      <c r="K92" s="67">
        <v>89207.35999999987</v>
      </c>
      <c r="L92" s="67">
        <v>93821.539999999863</v>
      </c>
      <c r="M92" s="67">
        <v>88184.039999999921</v>
      </c>
      <c r="N92" s="67">
        <v>83644.160000000003</v>
      </c>
      <c r="P92" s="65"/>
    </row>
    <row r="93" spans="1:16" x14ac:dyDescent="0.3">
      <c r="A93" s="5"/>
      <c r="B93" s="5">
        <v>3207</v>
      </c>
      <c r="C93" s="6" t="s">
        <v>99</v>
      </c>
      <c r="D93" s="7" t="s">
        <v>18</v>
      </c>
      <c r="E93" s="8"/>
      <c r="F93" s="8"/>
      <c r="G93" s="67"/>
      <c r="H93" s="8"/>
      <c r="I93" s="8"/>
      <c r="J93" s="76"/>
      <c r="K93" s="67"/>
      <c r="L93" s="67"/>
      <c r="M93" s="67"/>
      <c r="N93" s="67">
        <v>43460.55</v>
      </c>
      <c r="P93" s="65"/>
    </row>
    <row r="94" spans="1:16" x14ac:dyDescent="0.3">
      <c r="A94" s="5"/>
      <c r="B94" s="5">
        <v>3825</v>
      </c>
      <c r="C94" s="6" t="s">
        <v>100</v>
      </c>
      <c r="D94" s="7" t="s">
        <v>18</v>
      </c>
      <c r="E94" s="8"/>
      <c r="F94" s="8"/>
      <c r="G94" s="67"/>
      <c r="H94" s="8"/>
      <c r="I94" s="8"/>
      <c r="J94" s="76"/>
      <c r="K94" s="67"/>
      <c r="L94" s="67"/>
      <c r="M94" s="67"/>
      <c r="N94" s="67">
        <v>223111.91</v>
      </c>
      <c r="P94" s="65"/>
    </row>
    <row r="95" spans="1:16" x14ac:dyDescent="0.3">
      <c r="A95" s="5">
        <v>2266</v>
      </c>
      <c r="B95" s="5">
        <v>2510</v>
      </c>
      <c r="C95" s="6" t="s">
        <v>101</v>
      </c>
      <c r="D95" s="7" t="s">
        <v>12</v>
      </c>
      <c r="E95" s="8">
        <f>VLOOKUP(B95,[1]Data!$A:$R,8,FALSE)</f>
        <v>263</v>
      </c>
      <c r="F95" s="8">
        <f>VLOOKUP(B95,[1]Data!$A:$R,15,FALSE)</f>
        <v>1576325.89</v>
      </c>
      <c r="G95" s="67">
        <f>VLOOKUP(B95,[1]Data!$A:$R,16,FALSE)-VLOOKUP(A95,'[2]School Data'!$A:$E,5,FALSE)</f>
        <v>368691.22999999975</v>
      </c>
      <c r="H95" s="8">
        <f t="shared" si="12"/>
        <v>23.389277073917743</v>
      </c>
      <c r="I95" s="8">
        <f t="shared" si="14"/>
        <v>57690.719999999274</v>
      </c>
      <c r="J95" s="76">
        <f t="shared" si="13"/>
        <v>18.550040319869311</v>
      </c>
      <c r="K95" s="67">
        <v>311000.51000000047</v>
      </c>
      <c r="L95" s="67">
        <v>257412.46999999997</v>
      </c>
      <c r="M95" s="67">
        <v>232928.52000000025</v>
      </c>
      <c r="N95" s="67">
        <v>228495.78</v>
      </c>
      <c r="P95" s="65"/>
    </row>
    <row r="96" spans="1:16" x14ac:dyDescent="0.3">
      <c r="A96" s="5">
        <v>2274</v>
      </c>
      <c r="B96" s="5">
        <v>3208</v>
      </c>
      <c r="C96" s="6" t="s">
        <v>102</v>
      </c>
      <c r="D96" s="7" t="s">
        <v>18</v>
      </c>
      <c r="E96" s="8"/>
      <c r="F96" s="8"/>
      <c r="G96" s="67"/>
      <c r="H96" s="8"/>
      <c r="I96" s="8"/>
      <c r="J96" s="76"/>
      <c r="K96" s="67"/>
      <c r="L96" s="67">
        <v>66284.360000000102</v>
      </c>
      <c r="M96" s="67">
        <v>64036.450000000012</v>
      </c>
      <c r="N96" s="67">
        <v>56264.7</v>
      </c>
      <c r="P96" s="65"/>
    </row>
    <row r="97" spans="1:16" x14ac:dyDescent="0.3">
      <c r="A97" s="5">
        <v>2282</v>
      </c>
      <c r="B97" s="5">
        <v>3310</v>
      </c>
      <c r="C97" s="6" t="s">
        <v>103</v>
      </c>
      <c r="D97" s="7" t="s">
        <v>12</v>
      </c>
      <c r="E97" s="8">
        <f>VLOOKUP(B97,[1]Data!$A:$R,8,FALSE)</f>
        <v>96</v>
      </c>
      <c r="F97" s="8">
        <f>VLOOKUP(B97,[1]Data!$A:$R,15,FALSE)</f>
        <v>675065.79</v>
      </c>
      <c r="G97" s="67">
        <f>VLOOKUP(B97,[1]Data!$A:$R,16,FALSE)-VLOOKUP(A97,'[2]School Data'!$A:$E,5,FALSE)</f>
        <v>105476.54999999981</v>
      </c>
      <c r="H97" s="8">
        <f t="shared" si="12"/>
        <v>15.624632674690833</v>
      </c>
      <c r="I97" s="8">
        <f t="shared" si="14"/>
        <v>6024.5199999997858</v>
      </c>
      <c r="J97" s="76">
        <f t="shared" si="13"/>
        <v>6.0577144579148197</v>
      </c>
      <c r="K97" s="67">
        <v>99452.030000000028</v>
      </c>
      <c r="L97" s="67">
        <v>98737.450000000186</v>
      </c>
      <c r="M97" s="67">
        <v>88813.520000000019</v>
      </c>
      <c r="N97" s="67">
        <v>82726.399999999994</v>
      </c>
      <c r="P97" s="65"/>
    </row>
    <row r="98" spans="1:16" x14ac:dyDescent="0.3">
      <c r="A98" s="5">
        <v>2290</v>
      </c>
      <c r="B98" s="5">
        <v>3218</v>
      </c>
      <c r="C98" s="6" t="s">
        <v>104</v>
      </c>
      <c r="D98" s="7" t="s">
        <v>18</v>
      </c>
      <c r="E98" s="8"/>
      <c r="F98" s="8"/>
      <c r="G98" s="67"/>
      <c r="H98" s="8"/>
      <c r="I98" s="8"/>
      <c r="J98" s="76"/>
      <c r="K98" s="67"/>
      <c r="L98" s="67">
        <v>178371.00000000017</v>
      </c>
      <c r="M98" s="67">
        <v>135193.44999999995</v>
      </c>
      <c r="N98" s="67">
        <v>103748.45</v>
      </c>
      <c r="P98" s="65"/>
    </row>
    <row r="99" spans="1:16" x14ac:dyDescent="0.3">
      <c r="A99" s="5">
        <v>1820</v>
      </c>
      <c r="B99" s="5">
        <v>2075</v>
      </c>
      <c r="C99" s="6" t="s">
        <v>105</v>
      </c>
      <c r="D99" s="7" t="s">
        <v>12</v>
      </c>
      <c r="E99" s="8">
        <f>VLOOKUP(B99,[1]Data!$A:$R,8,FALSE)</f>
        <v>393</v>
      </c>
      <c r="F99" s="8">
        <f>VLOOKUP(B99,[1]Data!$A:$R,15,FALSE)</f>
        <v>2042109.55</v>
      </c>
      <c r="G99" s="67">
        <f>VLOOKUP(B99,[1]Data!$A:$R,16,FALSE)-VLOOKUP(A99,'[2]School Data'!$A:$E,5,FALSE)</f>
        <v>241795.73000000068</v>
      </c>
      <c r="H99" s="8">
        <f t="shared" si="12"/>
        <v>11.840487695677281</v>
      </c>
      <c r="I99" s="8">
        <f t="shared" si="14"/>
        <v>47031.800000000745</v>
      </c>
      <c r="J99" s="76">
        <f t="shared" si="13"/>
        <v>24.148105863339666</v>
      </c>
      <c r="K99" s="67">
        <v>194763.92999999993</v>
      </c>
      <c r="L99" s="67">
        <v>84502.689999999944</v>
      </c>
      <c r="M99" s="67">
        <v>25014.19000000041</v>
      </c>
      <c r="N99" s="67">
        <v>23105.85</v>
      </c>
      <c r="P99" s="65"/>
    </row>
    <row r="100" spans="1:16" x14ac:dyDescent="0.3">
      <c r="A100" s="5">
        <v>2322</v>
      </c>
      <c r="B100" s="5">
        <v>2028</v>
      </c>
      <c r="C100" s="6" t="s">
        <v>106</v>
      </c>
      <c r="D100" s="7" t="s">
        <v>12</v>
      </c>
      <c r="E100" s="8">
        <f>VLOOKUP(B100,[1]Data!$A:$R,8,FALSE)</f>
        <v>208</v>
      </c>
      <c r="F100" s="8">
        <f>VLOOKUP(B100,[1]Data!$A:$R,15,FALSE)</f>
        <v>1508219.4999999998</v>
      </c>
      <c r="G100" s="67">
        <f>VLOOKUP(B100,[1]Data!$A:$R,16,FALSE)-VLOOKUP(A100,'[2]School Data'!$A:$E,5,FALSE)</f>
        <v>230863.91000000015</v>
      </c>
      <c r="H100" s="8">
        <f t="shared" si="12"/>
        <v>15.307049802764134</v>
      </c>
      <c r="I100" s="8">
        <f t="shared" si="14"/>
        <v>16651.669999999925</v>
      </c>
      <c r="J100" s="76">
        <f t="shared" si="13"/>
        <v>7.7734446920493001</v>
      </c>
      <c r="K100" s="67">
        <v>214212.24000000022</v>
      </c>
      <c r="L100" s="67">
        <v>129919.69000000041</v>
      </c>
      <c r="M100" s="67">
        <v>104289.06000000006</v>
      </c>
      <c r="N100" s="67">
        <v>76527.710000000006</v>
      </c>
      <c r="P100" s="65"/>
    </row>
    <row r="101" spans="1:16" x14ac:dyDescent="0.3">
      <c r="A101" s="5">
        <v>2334</v>
      </c>
      <c r="B101" s="5">
        <v>3238</v>
      </c>
      <c r="C101" s="6" t="s">
        <v>107</v>
      </c>
      <c r="D101" s="7" t="s">
        <v>12</v>
      </c>
      <c r="E101" s="8">
        <f>VLOOKUP(B101,[1]Data!$A:$R,8,FALSE)</f>
        <v>96</v>
      </c>
      <c r="F101" s="8">
        <f>VLOOKUP(B101,[1]Data!$A:$R,15,FALSE)</f>
        <v>662187.83000000007</v>
      </c>
      <c r="G101" s="67">
        <f>VLOOKUP(B101,[1]Data!$A:$R,16,FALSE)-VLOOKUP(A101,'[2]School Data'!$A:$E,5,FALSE)</f>
        <v>97443.259999999893</v>
      </c>
      <c r="H101" s="8">
        <f t="shared" si="12"/>
        <v>14.715350476918291</v>
      </c>
      <c r="I101" s="8">
        <f t="shared" si="14"/>
        <v>57698.050000000047</v>
      </c>
      <c r="J101" s="76">
        <f t="shared" si="13"/>
        <v>145.16982046390061</v>
      </c>
      <c r="K101" s="67">
        <v>39745.209999999846</v>
      </c>
      <c r="L101" s="67">
        <v>85190.590000000084</v>
      </c>
      <c r="M101" s="67">
        <v>124168.76000000001</v>
      </c>
      <c r="N101" s="67">
        <v>143474.66</v>
      </c>
      <c r="P101" s="65"/>
    </row>
    <row r="102" spans="1:16" ht="13.5" customHeight="1" x14ac:dyDescent="0.3">
      <c r="A102" s="5">
        <v>2370</v>
      </c>
      <c r="B102" s="5">
        <v>2549</v>
      </c>
      <c r="C102" s="6" t="s">
        <v>108</v>
      </c>
      <c r="D102" s="7" t="s">
        <v>12</v>
      </c>
      <c r="E102" s="8">
        <f>VLOOKUP(B102,[1]Data!$A:$R,8,FALSE)</f>
        <v>181</v>
      </c>
      <c r="F102" s="8">
        <f>VLOOKUP(B102,[1]Data!$A:$R,15,FALSE)</f>
        <v>1041573.3299999998</v>
      </c>
      <c r="G102" s="67">
        <f>VLOOKUP(B102,[1]Data!$A:$R,16,FALSE)-VLOOKUP(A102,'[2]School Data'!$A:$E,5,FALSE)</f>
        <v>48900.279999999795</v>
      </c>
      <c r="H102" s="8">
        <f t="shared" si="12"/>
        <v>4.6948475533642746</v>
      </c>
      <c r="I102" s="8">
        <f t="shared" si="14"/>
        <v>-22583.170000000275</v>
      </c>
      <c r="J102" s="76">
        <f t="shared" si="13"/>
        <v>-31.592165739063034</v>
      </c>
      <c r="K102" s="67">
        <v>71483.45000000007</v>
      </c>
      <c r="L102" s="67">
        <v>61449.520000000135</v>
      </c>
      <c r="M102" s="67">
        <v>48783.189999999944</v>
      </c>
      <c r="N102" s="67">
        <v>47416.14</v>
      </c>
      <c r="P102" s="65"/>
    </row>
    <row r="103" spans="1:16" x14ac:dyDescent="0.3">
      <c r="A103" s="5"/>
      <c r="B103" s="5">
        <v>2621</v>
      </c>
      <c r="C103" s="6" t="s">
        <v>109</v>
      </c>
      <c r="D103" s="7" t="s">
        <v>18</v>
      </c>
      <c r="E103" s="8"/>
      <c r="F103" s="8"/>
      <c r="G103" s="67"/>
      <c r="H103" s="8"/>
      <c r="I103" s="8"/>
      <c r="J103" s="76"/>
      <c r="K103" s="67"/>
      <c r="L103" s="67"/>
      <c r="M103" s="67"/>
      <c r="N103" s="67">
        <v>305548.77</v>
      </c>
      <c r="P103" s="65"/>
    </row>
    <row r="104" spans="1:16" x14ac:dyDescent="0.3">
      <c r="A104" s="5">
        <v>1114</v>
      </c>
      <c r="B104" s="5">
        <v>2611</v>
      </c>
      <c r="C104" s="6" t="s">
        <v>110</v>
      </c>
      <c r="D104" s="7" t="s">
        <v>12</v>
      </c>
      <c r="E104" s="8">
        <f>VLOOKUP(B104,[1]Data!$A:$R,8,FALSE)</f>
        <v>532.58333333333337</v>
      </c>
      <c r="F104" s="8">
        <f>VLOOKUP(B104,[1]Data!$A:$R,15,FALSE)</f>
        <v>3651635.7600000007</v>
      </c>
      <c r="G104" s="67">
        <f>VLOOKUP(B104,[1]Data!$A:$R,16,FALSE)-VLOOKUP(A104,'[2]School Data'!$A:$E,5,FALSE)</f>
        <v>546200.3199999989</v>
      </c>
      <c r="H104" s="8">
        <f t="shared" si="12"/>
        <v>14.957688989221607</v>
      </c>
      <c r="I104" s="8">
        <f t="shared" si="14"/>
        <v>-3960.9000000017695</v>
      </c>
      <c r="J104" s="76">
        <f t="shared" si="13"/>
        <v>-0.71995259862223016</v>
      </c>
      <c r="K104" s="67">
        <v>550161.22000000067</v>
      </c>
      <c r="L104" s="67">
        <v>495358.62000000011</v>
      </c>
      <c r="M104" s="67">
        <v>554533.0299999998</v>
      </c>
      <c r="N104" s="67">
        <v>203753.62</v>
      </c>
      <c r="P104" s="65"/>
    </row>
    <row r="105" spans="1:16" x14ac:dyDescent="0.3">
      <c r="A105" s="5">
        <v>1822</v>
      </c>
      <c r="B105" s="5">
        <v>2054</v>
      </c>
      <c r="C105" s="6" t="s">
        <v>111</v>
      </c>
      <c r="D105" s="7" t="s">
        <v>12</v>
      </c>
      <c r="E105" s="8">
        <f>VLOOKUP(B105,[1]Data!$A:$R,8,FALSE)</f>
        <v>303</v>
      </c>
      <c r="F105" s="8">
        <f>VLOOKUP(B105,[1]Data!$A:$R,15,FALSE)</f>
        <v>1677633.82</v>
      </c>
      <c r="G105" s="67">
        <f>VLOOKUP(B105,[1]Data!$A:$R,16,FALSE)-VLOOKUP(A105,'[2]School Data'!$A:$E,5,FALSE)</f>
        <v>250028.49000000046</v>
      </c>
      <c r="H105" s="8">
        <f t="shared" si="12"/>
        <v>14.903639102840716</v>
      </c>
      <c r="I105" s="8">
        <f t="shared" si="14"/>
        <v>43722.170000000391</v>
      </c>
      <c r="J105" s="76">
        <f t="shared" si="13"/>
        <v>21.192840820388039</v>
      </c>
      <c r="K105" s="67">
        <v>206306.32000000007</v>
      </c>
      <c r="L105" s="67">
        <v>82597.489999999991</v>
      </c>
      <c r="M105" s="67">
        <v>49966.350000000093</v>
      </c>
      <c r="N105" s="67">
        <v>59990.97</v>
      </c>
      <c r="P105" s="65"/>
    </row>
    <row r="106" spans="1:16" ht="15.45" customHeight="1" x14ac:dyDescent="0.3">
      <c r="A106" s="5"/>
      <c r="B106" s="5">
        <v>2036</v>
      </c>
      <c r="C106" s="6" t="s">
        <v>112</v>
      </c>
      <c r="D106" s="7" t="s">
        <v>18</v>
      </c>
      <c r="E106" s="8"/>
      <c r="F106" s="8"/>
      <c r="G106" s="67"/>
      <c r="H106" s="8"/>
      <c r="I106" s="8"/>
      <c r="J106" s="76"/>
      <c r="K106" s="67"/>
      <c r="L106" s="67"/>
      <c r="M106" s="67">
        <v>102850.43</v>
      </c>
      <c r="N106" s="67">
        <v>81987.72</v>
      </c>
      <c r="P106" s="65"/>
    </row>
    <row r="107" spans="1:16" ht="14.55" customHeight="1" x14ac:dyDescent="0.3">
      <c r="A107" s="5">
        <v>4768</v>
      </c>
      <c r="B107" s="5">
        <v>2005</v>
      </c>
      <c r="C107" s="6" t="s">
        <v>113</v>
      </c>
      <c r="D107" s="7" t="s">
        <v>12</v>
      </c>
      <c r="E107" s="8">
        <f>VLOOKUP(B107,[1]Data!$A:$R,8,FALSE)</f>
        <v>299</v>
      </c>
      <c r="F107" s="8">
        <f>VLOOKUP(B107,[1]Data!$A:$R,15,FALSE)</f>
        <v>1442517.31</v>
      </c>
      <c r="G107" s="67">
        <f>VLOOKUP(B107,[1]Data!$A:$R,16,FALSE)-VLOOKUP(A107,'[2]School Data'!$A:$E,5,FALSE)</f>
        <v>69167.120000000577</v>
      </c>
      <c r="H107" s="8">
        <f t="shared" si="12"/>
        <v>4.7948901216305382</v>
      </c>
      <c r="I107" s="8">
        <f t="shared" si="14"/>
        <v>40826.430000000168</v>
      </c>
      <c r="J107" s="76">
        <f t="shared" si="13"/>
        <v>144.05587866773737</v>
      </c>
      <c r="K107" s="67">
        <v>28340.69000000041</v>
      </c>
      <c r="L107" s="67">
        <v>-2774.2699999996112</v>
      </c>
      <c r="M107" s="67">
        <v>-1306.0400000000373</v>
      </c>
      <c r="N107" s="67">
        <v>27189.62</v>
      </c>
      <c r="P107" s="65"/>
    </row>
    <row r="108" spans="1:16" ht="13.05" customHeight="1" x14ac:dyDescent="0.3">
      <c r="A108" s="5">
        <v>2480</v>
      </c>
      <c r="B108" s="5">
        <v>2380</v>
      </c>
      <c r="C108" s="6" t="s">
        <v>114</v>
      </c>
      <c r="D108" s="7" t="s">
        <v>12</v>
      </c>
      <c r="E108" s="8">
        <f>VLOOKUP(B108,[1]Data!$A:$R,8,FALSE)</f>
        <v>133</v>
      </c>
      <c r="F108" s="8">
        <f>VLOOKUP(B108,[1]Data!$A:$R,15,FALSE)</f>
        <v>729142.56</v>
      </c>
      <c r="G108" s="67">
        <f>VLOOKUP(B108,[1]Data!$A:$R,16,FALSE)-VLOOKUP(A108,'[2]School Data'!$A:$E,5,FALSE)</f>
        <v>24475.080000000075</v>
      </c>
      <c r="H108" s="8">
        <f t="shared" si="12"/>
        <v>3.3566933742010718</v>
      </c>
      <c r="I108" s="8">
        <f t="shared" si="14"/>
        <v>-18443.679999999935</v>
      </c>
      <c r="J108" s="76">
        <f t="shared" si="13"/>
        <v>-42.973468944582585</v>
      </c>
      <c r="K108" s="67">
        <v>42918.760000000009</v>
      </c>
      <c r="L108" s="67">
        <v>41607.720000000088</v>
      </c>
      <c r="M108" s="67">
        <v>39267.660000000025</v>
      </c>
      <c r="N108" s="67">
        <v>38304.85</v>
      </c>
      <c r="P108" s="65"/>
    </row>
    <row r="109" spans="1:16" x14ac:dyDescent="0.3">
      <c r="A109" s="5">
        <v>2488</v>
      </c>
      <c r="B109" s="5">
        <v>2045</v>
      </c>
      <c r="C109" s="6" t="s">
        <v>115</v>
      </c>
      <c r="D109" s="7" t="s">
        <v>12</v>
      </c>
      <c r="E109" s="8">
        <f>VLOOKUP(B109,[1]Data!$A:$R,8,FALSE)</f>
        <v>210</v>
      </c>
      <c r="F109" s="8">
        <f>VLOOKUP(B109,[1]Data!$A:$R,15,FALSE)</f>
        <v>1597914.5099999998</v>
      </c>
      <c r="G109" s="67">
        <f>VLOOKUP(B109,[1]Data!$A:$R,16,FALSE)-VLOOKUP(A109,'[2]School Data'!$A:$E,5,FALSE)</f>
        <v>351272.09999999939</v>
      </c>
      <c r="H109" s="8">
        <f t="shared" si="12"/>
        <v>21.983159787440659</v>
      </c>
      <c r="I109" s="8">
        <f t="shared" si="14"/>
        <v>51293.969999999041</v>
      </c>
      <c r="J109" s="76">
        <f t="shared" si="13"/>
        <v>17.099236534343014</v>
      </c>
      <c r="K109" s="67">
        <v>299978.13000000035</v>
      </c>
      <c r="L109" s="67">
        <v>226618.39999999967</v>
      </c>
      <c r="M109" s="67">
        <v>255861.64000000013</v>
      </c>
      <c r="N109" s="67">
        <v>213452.19</v>
      </c>
      <c r="P109" s="65"/>
    </row>
    <row r="110" spans="1:16" x14ac:dyDescent="0.3">
      <c r="A110" s="5">
        <v>1368</v>
      </c>
      <c r="B110" s="5">
        <v>2769</v>
      </c>
      <c r="C110" s="6" t="s">
        <v>116</v>
      </c>
      <c r="D110" s="7" t="s">
        <v>12</v>
      </c>
      <c r="E110" s="8">
        <f>VLOOKUP(B110,[1]Data!$A:$R,8,FALSE)</f>
        <v>255</v>
      </c>
      <c r="F110" s="8">
        <f>VLOOKUP(B110,[1]Data!$A:$R,15,FALSE)</f>
        <v>1778956.7300000004</v>
      </c>
      <c r="G110" s="67">
        <f>VLOOKUP(B110,[1]Data!$A:$R,16,FALSE)-VLOOKUP(A110,'[2]School Data'!$A:$E,5,FALSE)</f>
        <v>299362.48000000045</v>
      </c>
      <c r="H110" s="8">
        <f t="shared" si="12"/>
        <v>16.827979846367615</v>
      </c>
      <c r="I110" s="8">
        <f t="shared" si="14"/>
        <v>19602.580000000773</v>
      </c>
      <c r="J110" s="76">
        <f t="shared" si="13"/>
        <v>7.006929870936041</v>
      </c>
      <c r="K110" s="67">
        <v>279759.89999999967</v>
      </c>
      <c r="L110" s="67">
        <v>291022.85999999964</v>
      </c>
      <c r="M110" s="67">
        <v>245415.55999999959</v>
      </c>
      <c r="N110" s="67">
        <v>116188.51</v>
      </c>
      <c r="P110" s="65"/>
    </row>
    <row r="111" spans="1:16" x14ac:dyDescent="0.3">
      <c r="A111" s="5">
        <v>1366</v>
      </c>
      <c r="B111" s="5">
        <v>2759</v>
      </c>
      <c r="C111" s="6" t="s">
        <v>117</v>
      </c>
      <c r="D111" s="7" t="s">
        <v>12</v>
      </c>
      <c r="E111" s="8">
        <f>VLOOKUP(B111,[1]Data!$A:$R,8,FALSE)</f>
        <v>339</v>
      </c>
      <c r="F111" s="8">
        <f>VLOOKUP(B111,[1]Data!$A:$R,15,FALSE)</f>
        <v>1871007.19</v>
      </c>
      <c r="G111" s="67">
        <f>VLOOKUP(B111,[1]Data!$A:$R,16,FALSE)-VLOOKUP(A111,'[2]School Data'!$A:$E,5,FALSE)</f>
        <v>287673.57999999961</v>
      </c>
      <c r="H111" s="8">
        <f t="shared" si="12"/>
        <v>15.375332683782986</v>
      </c>
      <c r="I111" s="8">
        <f t="shared" si="14"/>
        <v>87001.889999999432</v>
      </c>
      <c r="J111" s="76">
        <f t="shared" si="13"/>
        <v>43.355338264206253</v>
      </c>
      <c r="K111" s="67">
        <v>200671.69000000018</v>
      </c>
      <c r="L111" s="67">
        <v>92151.139999999898</v>
      </c>
      <c r="M111" s="67">
        <v>66983.4300000004</v>
      </c>
      <c r="N111" s="67">
        <v>41742.83</v>
      </c>
      <c r="P111" s="65"/>
    </row>
    <row r="112" spans="1:16" x14ac:dyDescent="0.3">
      <c r="A112" s="5">
        <v>2124</v>
      </c>
      <c r="B112" s="5">
        <v>5258</v>
      </c>
      <c r="C112" s="6" t="s">
        <v>118</v>
      </c>
      <c r="D112" s="7" t="s">
        <v>12</v>
      </c>
      <c r="E112" s="8">
        <f>VLOOKUP(B112,[1]Data!$A:$R,8,FALSE)</f>
        <v>426</v>
      </c>
      <c r="F112" s="8">
        <f>VLOOKUP(B112,[1]Data!$A:$R,15,FALSE)</f>
        <v>2502498.5299999998</v>
      </c>
      <c r="G112" s="67">
        <f>VLOOKUP(B112,[1]Data!$A:$R,16,FALSE)-VLOOKUP(A112,'[2]School Data'!$A:$E,5,FALSE)</f>
        <v>578295.6799999997</v>
      </c>
      <c r="H112" s="8">
        <f t="shared" si="12"/>
        <v>23.108732055878562</v>
      </c>
      <c r="I112" s="8">
        <f t="shared" si="14"/>
        <v>56024.910000000149</v>
      </c>
      <c r="J112" s="76">
        <f t="shared" si="13"/>
        <v>10.727177015860986</v>
      </c>
      <c r="K112" s="67">
        <v>522270.76999999955</v>
      </c>
      <c r="L112" s="67">
        <v>468125.45999999973</v>
      </c>
      <c r="M112" s="67">
        <v>398599.22999999952</v>
      </c>
      <c r="N112" s="67">
        <v>396476.04</v>
      </c>
      <c r="P112" s="65"/>
    </row>
    <row r="113" spans="1:16" x14ac:dyDescent="0.3">
      <c r="A113" s="5">
        <v>2512</v>
      </c>
      <c r="B113" s="5">
        <v>3570</v>
      </c>
      <c r="C113" s="6" t="s">
        <v>119</v>
      </c>
      <c r="D113" s="7" t="s">
        <v>12</v>
      </c>
      <c r="E113" s="8">
        <f>VLOOKUP(B113,[1]Data!$A:$R,8,FALSE)</f>
        <v>155</v>
      </c>
      <c r="F113" s="8">
        <f>VLOOKUP(B113,[1]Data!$A:$R,15,FALSE)</f>
        <v>968455.99</v>
      </c>
      <c r="G113" s="67">
        <f>VLOOKUP(B113,[1]Data!$A:$R,16,FALSE)-VLOOKUP(A113,'[2]School Data'!$A:$E,5,FALSE)</f>
        <v>105649.56000000006</v>
      </c>
      <c r="H113" s="8">
        <f t="shared" si="12"/>
        <v>10.909071872228292</v>
      </c>
      <c r="I113" s="8">
        <f t="shared" si="14"/>
        <v>-18501.169999999925</v>
      </c>
      <c r="J113" s="76">
        <f t="shared" si="13"/>
        <v>-14.902183821230796</v>
      </c>
      <c r="K113" s="67">
        <v>124150.72999999998</v>
      </c>
      <c r="L113" s="67">
        <v>75783.429999999935</v>
      </c>
      <c r="M113" s="67">
        <v>91304.540000000037</v>
      </c>
      <c r="N113" s="67">
        <v>86883.74</v>
      </c>
      <c r="P113" s="65"/>
    </row>
    <row r="114" spans="1:16" x14ac:dyDescent="0.3">
      <c r="A114" s="5">
        <v>2536</v>
      </c>
      <c r="B114" s="5">
        <v>2450</v>
      </c>
      <c r="C114" s="6" t="s">
        <v>120</v>
      </c>
      <c r="D114" s="7" t="s">
        <v>12</v>
      </c>
      <c r="E114" s="8">
        <f>VLOOKUP(B114,[1]Data!$A:$R,8,FALSE)</f>
        <v>227</v>
      </c>
      <c r="F114" s="8">
        <f>VLOOKUP(B114,[1]Data!$A:$R,15,FALSE)</f>
        <v>1278036.9300000002</v>
      </c>
      <c r="G114" s="67">
        <f>VLOOKUP(B114,[1]Data!$A:$R,16,FALSE)-VLOOKUP(A114,'[2]School Data'!$A:$E,5,FALSE)</f>
        <v>141349.78000000026</v>
      </c>
      <c r="H114" s="8">
        <f t="shared" si="12"/>
        <v>11.059913581683453</v>
      </c>
      <c r="I114" s="8">
        <f t="shared" si="14"/>
        <v>17220.530000000959</v>
      </c>
      <c r="J114" s="76">
        <f t="shared" si="13"/>
        <v>13.873063762168108</v>
      </c>
      <c r="K114" s="67">
        <v>124129.2499999993</v>
      </c>
      <c r="L114" s="67">
        <v>167022.49</v>
      </c>
      <c r="M114" s="67">
        <v>174268.60000000009</v>
      </c>
      <c r="N114" s="67">
        <v>157263.24</v>
      </c>
      <c r="P114" s="65"/>
    </row>
    <row r="115" spans="1:16" x14ac:dyDescent="0.3">
      <c r="A115" s="5">
        <v>2560</v>
      </c>
      <c r="B115" s="5">
        <v>2730</v>
      </c>
      <c r="C115" s="6" t="s">
        <v>121</v>
      </c>
      <c r="D115" s="7" t="s">
        <v>12</v>
      </c>
      <c r="E115" s="8">
        <f>VLOOKUP(B115,[1]Data!$A:$R,8,FALSE)</f>
        <v>104</v>
      </c>
      <c r="F115" s="8">
        <f>VLOOKUP(B115,[1]Data!$A:$R,15,FALSE)</f>
        <v>701860.9800000001</v>
      </c>
      <c r="G115" s="67">
        <f>VLOOKUP(B115,[1]Data!$A:$R,16,FALSE)-VLOOKUP(A115,'[2]School Data'!$A:$E,5,FALSE)</f>
        <v>160314.12999999989</v>
      </c>
      <c r="H115" s="8">
        <f t="shared" si="12"/>
        <v>22.841294012384029</v>
      </c>
      <c r="I115" s="8">
        <f t="shared" si="14"/>
        <v>20420.269999999902</v>
      </c>
      <c r="J115" s="76">
        <f t="shared" si="13"/>
        <v>14.596973734229582</v>
      </c>
      <c r="K115" s="67">
        <v>139893.85999999999</v>
      </c>
      <c r="L115" s="67">
        <v>153863.39000000025</v>
      </c>
      <c r="M115" s="67">
        <v>193857.8600000001</v>
      </c>
      <c r="N115" s="67">
        <v>188912.19</v>
      </c>
      <c r="P115" s="65"/>
    </row>
    <row r="116" spans="1:16" ht="13.05" customHeight="1" x14ac:dyDescent="0.3">
      <c r="A116" s="5">
        <v>2568</v>
      </c>
      <c r="B116" s="5">
        <v>3025</v>
      </c>
      <c r="C116" s="6" t="s">
        <v>122</v>
      </c>
      <c r="D116" s="7" t="s">
        <v>12</v>
      </c>
      <c r="E116" s="8">
        <f>VLOOKUP(B116,[1]Data!$A:$R,8,FALSE)</f>
        <v>70</v>
      </c>
      <c r="F116" s="8">
        <f>VLOOKUP(B116,[1]Data!$A:$R,15,FALSE)</f>
        <v>516603.75</v>
      </c>
      <c r="G116" s="67">
        <f>VLOOKUP(B116,[1]Data!$A:$R,16,FALSE)-VLOOKUP(A116,'[2]School Data'!$A:$E,5,FALSE)</f>
        <v>26576.709999999963</v>
      </c>
      <c r="H116" s="8">
        <f t="shared" si="12"/>
        <v>5.1445058228864893</v>
      </c>
      <c r="I116" s="8">
        <f t="shared" si="14"/>
        <v>-13620.379999999946</v>
      </c>
      <c r="J116" s="76">
        <f t="shared" si="13"/>
        <v>-33.883995085216313</v>
      </c>
      <c r="K116" s="67">
        <v>40197.089999999909</v>
      </c>
      <c r="L116" s="67">
        <v>37827.599999999977</v>
      </c>
      <c r="M116" s="67">
        <v>52876.020000000019</v>
      </c>
      <c r="N116" s="67">
        <v>46074.58</v>
      </c>
      <c r="P116" s="65"/>
    </row>
    <row r="117" spans="1:16" x14ac:dyDescent="0.3">
      <c r="A117" s="5">
        <v>2576</v>
      </c>
      <c r="B117" s="5">
        <v>5204</v>
      </c>
      <c r="C117" s="6" t="s">
        <v>123</v>
      </c>
      <c r="D117" s="7" t="s">
        <v>12</v>
      </c>
      <c r="E117" s="8">
        <f>VLOOKUP(B117,[1]Data!$A:$R,8,FALSE)</f>
        <v>423</v>
      </c>
      <c r="F117" s="8">
        <f>VLOOKUP(B117,[1]Data!$A:$R,15,FALSE)</f>
        <v>2473330.0999999996</v>
      </c>
      <c r="G117" s="67">
        <f>VLOOKUP(B117,[1]Data!$A:$R,16,FALSE)-VLOOKUP(A117,'[2]School Data'!$A:$E,5,FALSE)</f>
        <v>669607.66999999969</v>
      </c>
      <c r="H117" s="8">
        <f t="shared" si="12"/>
        <v>27.073121780226579</v>
      </c>
      <c r="I117" s="8">
        <f t="shared" si="14"/>
        <v>175353.32999999891</v>
      </c>
      <c r="J117" s="76">
        <f t="shared" si="13"/>
        <v>35.478359178393589</v>
      </c>
      <c r="K117" s="67">
        <v>494254.34000000078</v>
      </c>
      <c r="L117" s="67">
        <v>333881.0700000003</v>
      </c>
      <c r="M117" s="67">
        <v>255298.24</v>
      </c>
      <c r="N117" s="67">
        <v>191276.43</v>
      </c>
      <c r="P117" s="65"/>
    </row>
    <row r="118" spans="1:16" x14ac:dyDescent="0.3">
      <c r="A118" s="5">
        <v>2592</v>
      </c>
      <c r="B118" s="5">
        <v>3217</v>
      </c>
      <c r="C118" s="6" t="s">
        <v>124</v>
      </c>
      <c r="D118" s="7" t="s">
        <v>12</v>
      </c>
      <c r="E118" s="8">
        <f>VLOOKUP(B118,[1]Data!$A:$R,8,FALSE)</f>
        <v>165</v>
      </c>
      <c r="F118" s="8">
        <f>VLOOKUP(B118,[1]Data!$A:$R,15,FALSE)</f>
        <v>919935.37</v>
      </c>
      <c r="G118" s="67">
        <f>VLOOKUP(B118,[1]Data!$A:$R,16,FALSE)-VLOOKUP(A118,'[2]School Data'!$A:$E,5,FALSE)</f>
        <v>93648.289999999921</v>
      </c>
      <c r="H118" s="8">
        <f t="shared" si="12"/>
        <v>10.179877092887505</v>
      </c>
      <c r="I118" s="8">
        <f t="shared" si="14"/>
        <v>-4886.3199999999488</v>
      </c>
      <c r="J118" s="76">
        <f t="shared" si="13"/>
        <v>-4.9589885219010403</v>
      </c>
      <c r="K118" s="67">
        <v>98534.60999999987</v>
      </c>
      <c r="L118" s="67">
        <v>72150.580000000191</v>
      </c>
      <c r="M118" s="67">
        <v>71486.059999999939</v>
      </c>
      <c r="N118" s="67">
        <v>43210.5</v>
      </c>
      <c r="P118" s="65"/>
    </row>
    <row r="119" spans="1:16" x14ac:dyDescent="0.3">
      <c r="A119" s="5"/>
      <c r="B119" s="5">
        <v>2481</v>
      </c>
      <c r="C119" s="6" t="s">
        <v>125</v>
      </c>
      <c r="D119" s="7" t="s">
        <v>18</v>
      </c>
      <c r="E119" s="8"/>
      <c r="F119" s="8"/>
      <c r="G119" s="67"/>
      <c r="H119" s="8"/>
      <c r="I119" s="8"/>
      <c r="J119" s="76"/>
      <c r="K119" s="67"/>
      <c r="L119" s="67"/>
      <c r="M119" s="67"/>
      <c r="N119" s="67">
        <v>180999.87</v>
      </c>
      <c r="P119" s="65"/>
    </row>
    <row r="120" spans="1:16" ht="16.05" customHeight="1" x14ac:dyDescent="0.3">
      <c r="A120" s="5">
        <v>1824</v>
      </c>
      <c r="B120" s="5">
        <v>2003</v>
      </c>
      <c r="C120" s="6" t="s">
        <v>126</v>
      </c>
      <c r="D120" s="7" t="s">
        <v>12</v>
      </c>
      <c r="E120" s="8">
        <f>VLOOKUP(B120,[1]Data!$A:$R,8,FALSE)</f>
        <v>422</v>
      </c>
      <c r="F120" s="8">
        <f>VLOOKUP(B120,[1]Data!$A:$R,15,FALSE)</f>
        <v>2266048</v>
      </c>
      <c r="G120" s="67">
        <f>VLOOKUP(B120,[1]Data!$A:$R,16,FALSE)-VLOOKUP(A120,'[2]School Data'!$A:$E,5,FALSE)</f>
        <v>317623.08999999985</v>
      </c>
      <c r="H120" s="8">
        <f t="shared" si="12"/>
        <v>14.016609092128668</v>
      </c>
      <c r="I120" s="8">
        <f t="shared" si="14"/>
        <v>39679.709999999963</v>
      </c>
      <c r="J120" s="76">
        <f t="shared" si="13"/>
        <v>14.276184595582015</v>
      </c>
      <c r="K120" s="67">
        <v>277943.37999999989</v>
      </c>
      <c r="L120" s="67">
        <v>203246.86999999988</v>
      </c>
      <c r="M120" s="67">
        <v>166742.76000000071</v>
      </c>
      <c r="N120" s="67">
        <v>134262.34</v>
      </c>
      <c r="P120" s="65"/>
    </row>
    <row r="121" spans="1:16" ht="16.05" customHeight="1" x14ac:dyDescent="0.3">
      <c r="A121" s="5">
        <v>2715</v>
      </c>
      <c r="B121" s="5">
        <v>3254</v>
      </c>
      <c r="C121" s="6" t="s">
        <v>127</v>
      </c>
      <c r="D121" s="7" t="s">
        <v>12</v>
      </c>
      <c r="E121" s="8">
        <f>VLOOKUP(B121,[1]Data!$A:$R,8,FALSE)</f>
        <v>420</v>
      </c>
      <c r="F121" s="8">
        <f>VLOOKUP(B121,[1]Data!$A:$R,15,FALSE)</f>
        <v>2502665.54</v>
      </c>
      <c r="G121" s="67">
        <f>VLOOKUP(B121,[1]Data!$A:$R,16,FALSE)-VLOOKUP(A121,'[2]School Data'!$A:$E,5,FALSE)</f>
        <v>86044.430000000168</v>
      </c>
      <c r="H121" s="8">
        <f t="shared" si="12"/>
        <v>3.4381114305829361</v>
      </c>
      <c r="I121" s="8">
        <f t="shared" si="14"/>
        <v>-25037.790000000503</v>
      </c>
      <c r="J121" s="76">
        <f t="shared" si="13"/>
        <v>-22.539871817470296</v>
      </c>
      <c r="K121" s="67">
        <v>111082.22000000067</v>
      </c>
      <c r="L121" s="67">
        <v>90042.729999999516</v>
      </c>
      <c r="M121" s="67">
        <v>84776.850000000093</v>
      </c>
      <c r="N121" s="67">
        <v>138517.31</v>
      </c>
      <c r="P121" s="65"/>
    </row>
    <row r="122" spans="1:16" ht="16.95" customHeight="1" x14ac:dyDescent="0.3">
      <c r="A122" s="5">
        <v>2848</v>
      </c>
      <c r="B122" s="5">
        <v>2414</v>
      </c>
      <c r="C122" s="6" t="s">
        <v>128</v>
      </c>
      <c r="D122" s="7" t="s">
        <v>12</v>
      </c>
      <c r="E122" s="8">
        <f>VLOOKUP(B122,[1]Data!$A:$R,8,FALSE)</f>
        <v>210</v>
      </c>
      <c r="F122" s="8">
        <f>VLOOKUP(B122,[1]Data!$A:$R,15,FALSE)</f>
        <v>1648593.7700000003</v>
      </c>
      <c r="G122" s="67">
        <f>VLOOKUP(B122,[1]Data!$A:$R,16,FALSE)-VLOOKUP(A122,'[2]School Data'!$A:$E,5,FALSE)</f>
        <v>87119.239999999991</v>
      </c>
      <c r="H122" s="8">
        <f t="shared" si="12"/>
        <v>5.2844576744943046</v>
      </c>
      <c r="I122" s="8">
        <f t="shared" si="14"/>
        <v>32399.530000000028</v>
      </c>
      <c r="J122" s="76">
        <f t="shared" si="13"/>
        <v>59.209981193248375</v>
      </c>
      <c r="K122" s="67">
        <v>54719.709999999963</v>
      </c>
      <c r="L122" s="67">
        <v>31073.599999999627</v>
      </c>
      <c r="M122" s="67">
        <v>66242.210000000196</v>
      </c>
      <c r="N122" s="67">
        <v>109501.59</v>
      </c>
      <c r="P122" s="65"/>
    </row>
    <row r="123" spans="1:16" ht="16.95" customHeight="1" x14ac:dyDescent="0.3">
      <c r="A123" s="5">
        <v>2886</v>
      </c>
      <c r="B123" s="5">
        <v>2737</v>
      </c>
      <c r="C123" s="6" t="s">
        <v>129</v>
      </c>
      <c r="D123" s="7" t="s">
        <v>12</v>
      </c>
      <c r="E123" s="8">
        <f>VLOOKUP(B123,[1]Data!$A:$R,8,FALSE)</f>
        <v>157</v>
      </c>
      <c r="F123" s="8">
        <f>VLOOKUP(B123,[1]Data!$A:$R,15,FALSE)</f>
        <v>897946.75999999989</v>
      </c>
      <c r="G123" s="67">
        <f>VLOOKUP(B123,[1]Data!$A:$R,16,FALSE)-VLOOKUP(A123,'[2]School Data'!$A:$E,5,FALSE)</f>
        <v>44665.480000000098</v>
      </c>
      <c r="H123" s="8">
        <f t="shared" si="12"/>
        <v>4.9741790927560228</v>
      </c>
      <c r="I123" s="8">
        <f t="shared" si="14"/>
        <v>-27820.900000000023</v>
      </c>
      <c r="J123" s="76">
        <f t="shared" si="13"/>
        <v>-38.38086548121175</v>
      </c>
      <c r="K123" s="67">
        <v>72486.380000000121</v>
      </c>
      <c r="L123" s="67">
        <v>70188.479999999749</v>
      </c>
      <c r="M123" s="67">
        <v>147353.33000000007</v>
      </c>
      <c r="N123" s="67">
        <v>146243.99</v>
      </c>
      <c r="P123" s="65"/>
    </row>
    <row r="124" spans="1:16" ht="13.5" customHeight="1" x14ac:dyDescent="0.3">
      <c r="A124" s="5">
        <v>1828</v>
      </c>
      <c r="B124" s="5">
        <v>2058</v>
      </c>
      <c r="C124" s="6" t="s">
        <v>130</v>
      </c>
      <c r="D124" s="7" t="s">
        <v>12</v>
      </c>
      <c r="E124" s="8">
        <f>VLOOKUP(B124,[1]Data!$A:$R,8,FALSE)</f>
        <v>163</v>
      </c>
      <c r="F124" s="8">
        <f>VLOOKUP(B124,[1]Data!$A:$R,15,FALSE)</f>
        <v>1218161.19</v>
      </c>
      <c r="G124" s="67">
        <f>VLOOKUP(B124,[1]Data!$A:$R,16,FALSE)-VLOOKUP(A124,'[2]School Data'!$A:$E,5,FALSE)</f>
        <v>72957.389999999898</v>
      </c>
      <c r="H124" s="8">
        <f t="shared" si="12"/>
        <v>5.9891408952209266</v>
      </c>
      <c r="I124" s="8">
        <f t="shared" si="14"/>
        <v>-18157.070000000065</v>
      </c>
      <c r="J124" s="76">
        <f t="shared" si="13"/>
        <v>-19.927758996760858</v>
      </c>
      <c r="K124" s="67">
        <v>91114.459999999963</v>
      </c>
      <c r="L124" s="67">
        <v>99896.869999999413</v>
      </c>
      <c r="M124" s="67">
        <v>104090.71999999997</v>
      </c>
      <c r="N124" s="67">
        <v>103355.99</v>
      </c>
      <c r="P124" s="65"/>
    </row>
    <row r="125" spans="1:16" x14ac:dyDescent="0.3">
      <c r="A125" s="5">
        <v>1826</v>
      </c>
      <c r="B125" s="5">
        <v>2057</v>
      </c>
      <c r="C125" s="6" t="s">
        <v>131</v>
      </c>
      <c r="D125" s="7" t="s">
        <v>12</v>
      </c>
      <c r="E125" s="8">
        <f>VLOOKUP(B125,[1]Data!$A:$R,8,FALSE)</f>
        <v>222</v>
      </c>
      <c r="F125" s="8">
        <f>VLOOKUP(B125,[1]Data!$A:$R,15,FALSE)</f>
        <v>1844415.5199999998</v>
      </c>
      <c r="G125" s="67">
        <f>VLOOKUP(B125,[1]Data!$A:$R,16,FALSE)-VLOOKUP(A125,'[2]School Data'!$A:$E,5,FALSE)</f>
        <v>537195.31000000006</v>
      </c>
      <c r="H125" s="8">
        <f t="shared" si="12"/>
        <v>29.125503671753972</v>
      </c>
      <c r="I125" s="8">
        <f t="shared" si="14"/>
        <v>30435.550000000047</v>
      </c>
      <c r="J125" s="76">
        <f t="shared" si="13"/>
        <v>6.0059129398908961</v>
      </c>
      <c r="K125" s="67">
        <v>506759.76</v>
      </c>
      <c r="L125" s="67">
        <v>385018.08000000054</v>
      </c>
      <c r="M125" s="67">
        <v>300523.25999999978</v>
      </c>
      <c r="N125" s="67">
        <v>182778.09</v>
      </c>
      <c r="P125" s="65"/>
    </row>
    <row r="126" spans="1:16" ht="14.55" customHeight="1" x14ac:dyDescent="0.3">
      <c r="A126" s="5">
        <v>4698</v>
      </c>
      <c r="B126" s="5">
        <v>3029</v>
      </c>
      <c r="C126" s="6" t="s">
        <v>132</v>
      </c>
      <c r="D126" s="7" t="s">
        <v>12</v>
      </c>
      <c r="E126" s="8">
        <f>VLOOKUP(B126,[1]Data!$A:$R,8,FALSE)</f>
        <v>420</v>
      </c>
      <c r="F126" s="8">
        <f>VLOOKUP(B126,[1]Data!$A:$R,15,FALSE)</f>
        <v>2016746.7400000002</v>
      </c>
      <c r="G126" s="67">
        <f>VLOOKUP(B126,[1]Data!$A:$R,16,FALSE)-VLOOKUP(A126,'[2]School Data'!$A:$E,5,FALSE)</f>
        <v>160500.33999999985</v>
      </c>
      <c r="H126" s="8">
        <f t="shared" si="12"/>
        <v>7.9583785517858248</v>
      </c>
      <c r="I126" s="8">
        <f t="shared" si="14"/>
        <v>86240.719999999856</v>
      </c>
      <c r="J126" s="76">
        <f t="shared" si="13"/>
        <v>116.13407124895045</v>
      </c>
      <c r="K126" s="67">
        <v>74259.62</v>
      </c>
      <c r="L126" s="67">
        <v>47189.279999999999</v>
      </c>
      <c r="M126" s="67">
        <v>87782.58</v>
      </c>
      <c r="N126" s="67">
        <v>84155.55</v>
      </c>
      <c r="P126" s="65"/>
    </row>
    <row r="127" spans="1:16" x14ac:dyDescent="0.3">
      <c r="A127" s="5">
        <v>2912</v>
      </c>
      <c r="B127" s="5">
        <v>2740</v>
      </c>
      <c r="C127" s="6" t="s">
        <v>133</v>
      </c>
      <c r="D127" s="7" t="s">
        <v>12</v>
      </c>
      <c r="E127" s="8">
        <f>VLOOKUP(B127,[1]Data!$A:$R,8,FALSE)</f>
        <v>181</v>
      </c>
      <c r="F127" s="8">
        <f>VLOOKUP(B127,[1]Data!$A:$R,15,FALSE)</f>
        <v>1022976.98</v>
      </c>
      <c r="G127" s="67">
        <f>VLOOKUP(B127,[1]Data!$A:$R,16,FALSE)-VLOOKUP(A127,'[2]School Data'!$A:$E,5,FALSE)</f>
        <v>119896.44000000018</v>
      </c>
      <c r="H127" s="8">
        <f t="shared" ref="H127:H172" si="15">G127/F127*100</f>
        <v>11.720345847860642</v>
      </c>
      <c r="I127" s="8">
        <f t="shared" si="14"/>
        <v>14970.25</v>
      </c>
      <c r="J127" s="76">
        <f t="shared" si="13"/>
        <v>14.267410262394902</v>
      </c>
      <c r="K127" s="67">
        <v>104926.19000000018</v>
      </c>
      <c r="L127" s="67">
        <v>80077.619999999646</v>
      </c>
      <c r="M127" s="67">
        <v>68293.970000000088</v>
      </c>
      <c r="N127" s="67">
        <v>65597.429999999993</v>
      </c>
      <c r="P127" s="65"/>
    </row>
    <row r="128" spans="1:16" x14ac:dyDescent="0.3">
      <c r="A128" s="5"/>
      <c r="B128" s="5">
        <v>2655</v>
      </c>
      <c r="C128" s="6" t="s">
        <v>134</v>
      </c>
      <c r="D128" s="7" t="s">
        <v>18</v>
      </c>
      <c r="E128" s="8"/>
      <c r="F128" s="8"/>
      <c r="G128" s="67"/>
      <c r="H128" s="8"/>
      <c r="I128" s="8"/>
      <c r="J128" s="76"/>
      <c r="K128" s="67"/>
      <c r="L128" s="67"/>
      <c r="M128" s="67"/>
      <c r="N128" s="67">
        <v>327557.13</v>
      </c>
      <c r="P128" s="65"/>
    </row>
    <row r="129" spans="1:16" x14ac:dyDescent="0.3">
      <c r="A129" s="5"/>
      <c r="B129" s="5">
        <v>3124</v>
      </c>
      <c r="C129" s="6" t="s">
        <v>135</v>
      </c>
      <c r="D129" s="7" t="s">
        <v>18</v>
      </c>
      <c r="E129" s="8"/>
      <c r="F129" s="8"/>
      <c r="G129" s="67"/>
      <c r="H129" s="8"/>
      <c r="I129" s="8"/>
      <c r="J129" s="76"/>
      <c r="K129" s="67"/>
      <c r="L129" s="67"/>
      <c r="M129" s="67"/>
      <c r="N129" s="67">
        <v>-15020.019999999786</v>
      </c>
      <c r="P129" s="65"/>
    </row>
    <row r="130" spans="1:16" x14ac:dyDescent="0.3">
      <c r="A130" s="5"/>
      <c r="B130" s="5">
        <v>2660</v>
      </c>
      <c r="C130" s="6" t="s">
        <v>136</v>
      </c>
      <c r="D130" s="7" t="s">
        <v>18</v>
      </c>
      <c r="E130" s="8"/>
      <c r="F130" s="8"/>
      <c r="G130" s="67"/>
      <c r="H130" s="8"/>
      <c r="I130" s="8"/>
      <c r="J130" s="76"/>
      <c r="K130" s="67"/>
      <c r="L130" s="67"/>
      <c r="M130" s="67"/>
      <c r="N130" s="67">
        <v>47226.29</v>
      </c>
      <c r="P130" s="65"/>
    </row>
    <row r="131" spans="1:16" x14ac:dyDescent="0.3">
      <c r="A131" s="5">
        <v>3234</v>
      </c>
      <c r="B131" s="5">
        <v>2090</v>
      </c>
      <c r="C131" s="6" t="s">
        <v>137</v>
      </c>
      <c r="D131" s="7" t="s">
        <v>12</v>
      </c>
      <c r="E131" s="8">
        <f>VLOOKUP(B131,[1]Data!$A:$R,8,FALSE)</f>
        <v>325</v>
      </c>
      <c r="F131" s="8">
        <f>VLOOKUP(B131,[1]Data!$A:$R,15,FALSE)</f>
        <v>1977173.03</v>
      </c>
      <c r="G131" s="67">
        <f>VLOOKUP(B131,[1]Data!$A:$R,16,FALSE)-VLOOKUP(A131,'[2]School Data'!$A:$E,5,FALSE)</f>
        <v>220083.71999999997</v>
      </c>
      <c r="H131" s="8">
        <f t="shared" si="15"/>
        <v>11.131232151189113</v>
      </c>
      <c r="I131" s="8">
        <f t="shared" si="14"/>
        <v>35831.690000000177</v>
      </c>
      <c r="J131" s="76">
        <f t="shared" si="13"/>
        <v>19.447107312739085</v>
      </c>
      <c r="K131" s="67">
        <v>184252.0299999998</v>
      </c>
      <c r="L131" s="67">
        <v>125866.01000000024</v>
      </c>
      <c r="M131" s="67">
        <v>142554.8200000003</v>
      </c>
      <c r="N131" s="67">
        <v>174714.59</v>
      </c>
      <c r="P131" s="65"/>
    </row>
    <row r="132" spans="1:16" x14ac:dyDescent="0.3">
      <c r="A132" s="5">
        <v>2944</v>
      </c>
      <c r="B132" s="5">
        <v>2500</v>
      </c>
      <c r="C132" s="6" t="s">
        <v>138</v>
      </c>
      <c r="D132" s="7" t="s">
        <v>12</v>
      </c>
      <c r="E132" s="8">
        <f>VLOOKUP(B132,[1]Data!$A:$R,8,FALSE)</f>
        <v>53</v>
      </c>
      <c r="F132" s="8">
        <f>VLOOKUP(B132,[1]Data!$A:$R,15,FALSE)</f>
        <v>539786.81000000006</v>
      </c>
      <c r="G132" s="67">
        <f>VLOOKUP(B132,[1]Data!$A:$R,16,FALSE)-VLOOKUP(A132,'[2]School Data'!$A:$E,5,FALSE)</f>
        <v>82985.770000000019</v>
      </c>
      <c r="H132" s="8">
        <f t="shared" si="15"/>
        <v>15.373804706343233</v>
      </c>
      <c r="I132" s="8">
        <f t="shared" si="14"/>
        <v>-43722.250000000058</v>
      </c>
      <c r="J132" s="76">
        <f t="shared" si="13"/>
        <v>-34.506300390456765</v>
      </c>
      <c r="K132" s="67">
        <v>126708.02000000008</v>
      </c>
      <c r="L132" s="67">
        <v>94038.689999999886</v>
      </c>
      <c r="M132" s="67">
        <v>68782.889999999839</v>
      </c>
      <c r="N132" s="67">
        <v>67258.42</v>
      </c>
      <c r="P132" s="65"/>
    </row>
    <row r="133" spans="1:16" x14ac:dyDescent="0.3">
      <c r="A133" s="5"/>
      <c r="B133" s="5">
        <v>3256</v>
      </c>
      <c r="C133" s="6" t="s">
        <v>139</v>
      </c>
      <c r="D133" s="7" t="s">
        <v>18</v>
      </c>
      <c r="E133" s="8"/>
      <c r="F133" s="8"/>
      <c r="G133" s="67"/>
      <c r="H133" s="8"/>
      <c r="I133" s="8"/>
      <c r="J133" s="76"/>
      <c r="K133" s="67"/>
      <c r="L133" s="67"/>
      <c r="M133" s="67"/>
      <c r="N133" s="67">
        <v>92578.84</v>
      </c>
      <c r="P133" s="65"/>
    </row>
    <row r="134" spans="1:16" x14ac:dyDescent="0.3">
      <c r="A134" s="5"/>
      <c r="B134" s="5">
        <v>5247</v>
      </c>
      <c r="C134" s="6" t="s">
        <v>140</v>
      </c>
      <c r="D134" s="7" t="s">
        <v>18</v>
      </c>
      <c r="E134" s="8"/>
      <c r="F134" s="8"/>
      <c r="G134" s="67"/>
      <c r="H134" s="8"/>
      <c r="I134" s="8"/>
      <c r="J134" s="76"/>
      <c r="K134" s="67"/>
      <c r="L134" s="67"/>
      <c r="M134" s="67"/>
      <c r="N134" s="67">
        <v>-1521.1</v>
      </c>
      <c r="P134" s="65"/>
    </row>
    <row r="135" spans="1:16" x14ac:dyDescent="0.3">
      <c r="A135" s="5">
        <v>1412</v>
      </c>
      <c r="B135" s="5">
        <v>2838</v>
      </c>
      <c r="C135" s="6" t="s">
        <v>141</v>
      </c>
      <c r="D135" s="7" t="s">
        <v>12</v>
      </c>
      <c r="E135" s="8">
        <f>VLOOKUP(B135,[1]Data!$A:$R,8,FALSE)</f>
        <v>278.58333333333331</v>
      </c>
      <c r="F135" s="8">
        <f>VLOOKUP(B135,[1]Data!$A:$R,15,FALSE)</f>
        <v>1876937.0999999999</v>
      </c>
      <c r="G135" s="67">
        <f>VLOOKUP(B135,[1]Data!$A:$R,16,FALSE)-VLOOKUP(A135,'[2]School Data'!$A:$E,5,FALSE)</f>
        <v>430527</v>
      </c>
      <c r="H135" s="8">
        <f t="shared" si="15"/>
        <v>22.937742559407027</v>
      </c>
      <c r="I135" s="8">
        <f t="shared" si="14"/>
        <v>147567.29000000004</v>
      </c>
      <c r="J135" s="76">
        <f t="shared" si="13"/>
        <v>52.151343383833712</v>
      </c>
      <c r="K135" s="67">
        <v>282959.70999999996</v>
      </c>
      <c r="L135" s="67">
        <v>153997.75000000023</v>
      </c>
      <c r="M135" s="67">
        <v>187329.11999999965</v>
      </c>
      <c r="N135" s="67">
        <v>104558.72</v>
      </c>
      <c r="P135" s="65"/>
    </row>
    <row r="136" spans="1:16" x14ac:dyDescent="0.3">
      <c r="A136" s="5">
        <v>1776</v>
      </c>
      <c r="B136" s="5">
        <v>5216</v>
      </c>
      <c r="C136" s="6" t="s">
        <v>142</v>
      </c>
      <c r="D136" s="7" t="s">
        <v>12</v>
      </c>
      <c r="E136" s="8">
        <f>VLOOKUP(B136,[1]Data!$A:$R,8,FALSE)</f>
        <v>393.75</v>
      </c>
      <c r="F136" s="8">
        <f>VLOOKUP(B136,[1]Data!$A:$R,15,FALSE)</f>
        <v>2410336.3899999997</v>
      </c>
      <c r="G136" s="67">
        <f>VLOOKUP(B136,[1]Data!$A:$R,16,FALSE)-VLOOKUP(A136,'[2]School Data'!$A:$E,5,FALSE)</f>
        <v>421827.54000000027</v>
      </c>
      <c r="H136" s="8">
        <f t="shared" si="15"/>
        <v>17.50077465328399</v>
      </c>
      <c r="I136" s="8">
        <f t="shared" si="14"/>
        <v>42288.909999999916</v>
      </c>
      <c r="J136" s="76">
        <f t="shared" si="13"/>
        <v>11.142188609364975</v>
      </c>
      <c r="K136" s="67">
        <v>379538.63000000035</v>
      </c>
      <c r="L136" s="67">
        <v>250367.91999999993</v>
      </c>
      <c r="M136" s="67">
        <v>306161.54999999958</v>
      </c>
      <c r="N136" s="67">
        <v>263488.99</v>
      </c>
      <c r="P136" s="65"/>
    </row>
    <row r="137" spans="1:16" ht="16.5" customHeight="1" x14ac:dyDescent="0.3">
      <c r="A137" s="5">
        <v>1417</v>
      </c>
      <c r="B137" s="5">
        <v>2013</v>
      </c>
      <c r="C137" s="6" t="s">
        <v>143</v>
      </c>
      <c r="D137" s="7" t="s">
        <v>12</v>
      </c>
      <c r="E137" s="8">
        <f>VLOOKUP(B137,[1]Data!$A:$R,8,FALSE)</f>
        <v>422</v>
      </c>
      <c r="F137" s="8">
        <f>VLOOKUP(B137,[1]Data!$A:$R,15,FALSE)</f>
        <v>2105493.3600000003</v>
      </c>
      <c r="G137" s="67">
        <f>VLOOKUP(B137,[1]Data!$A:$R,16,FALSE)-VLOOKUP(A137,'[2]School Data'!$A:$E,5,FALSE)</f>
        <v>33555.020000000019</v>
      </c>
      <c r="H137" s="8">
        <f t="shared" si="15"/>
        <v>1.5936891864622178</v>
      </c>
      <c r="I137" s="8">
        <f t="shared" si="14"/>
        <v>12684.160000000149</v>
      </c>
      <c r="J137" s="76">
        <f t="shared" si="13"/>
        <v>60.774496115637923</v>
      </c>
      <c r="K137" s="67">
        <v>20870.85999999987</v>
      </c>
      <c r="L137" s="67">
        <v>9573.7399999999907</v>
      </c>
      <c r="M137" s="67">
        <v>24396.29000000027</v>
      </c>
      <c r="N137" s="67">
        <v>37569.24</v>
      </c>
      <c r="P137" s="65"/>
    </row>
    <row r="138" spans="1:16" ht="15" customHeight="1" x14ac:dyDescent="0.3">
      <c r="A138" s="5">
        <v>3788</v>
      </c>
      <c r="B138" s="5">
        <v>2521</v>
      </c>
      <c r="C138" s="6" t="s">
        <v>144</v>
      </c>
      <c r="D138" s="7" t="s">
        <v>12</v>
      </c>
      <c r="E138" s="8">
        <f>VLOOKUP(B138,[1]Data!$A:$R,8,FALSE)</f>
        <v>209</v>
      </c>
      <c r="F138" s="8">
        <f>VLOOKUP(B138,[1]Data!$A:$R,15,FALSE)</f>
        <v>1202632.04</v>
      </c>
      <c r="G138" s="67">
        <f>VLOOKUP(B138,[1]Data!$A:$R,16,FALSE)-VLOOKUP(A138,'[2]School Data'!$A:$E,5,FALSE)</f>
        <v>66904.889999999898</v>
      </c>
      <c r="H138" s="8">
        <f t="shared" si="15"/>
        <v>5.5632053508236732</v>
      </c>
      <c r="I138" s="8">
        <f t="shared" si="14"/>
        <v>-44281.160000000382</v>
      </c>
      <c r="J138" s="76">
        <f t="shared" ref="J138:J194" si="16">I138/K138*100</f>
        <v>-39.826183230720282</v>
      </c>
      <c r="K138" s="67">
        <v>111186.05000000028</v>
      </c>
      <c r="L138" s="67">
        <v>49707.589999999851</v>
      </c>
      <c r="M138" s="67">
        <v>67471.480000000447</v>
      </c>
      <c r="N138" s="67">
        <v>10243.870000000001</v>
      </c>
      <c r="P138" s="65"/>
    </row>
    <row r="139" spans="1:16" x14ac:dyDescent="0.3">
      <c r="A139" s="5"/>
      <c r="B139" s="5">
        <v>3441</v>
      </c>
      <c r="C139" s="6" t="s">
        <v>145</v>
      </c>
      <c r="D139" s="7" t="s">
        <v>18</v>
      </c>
      <c r="E139" s="8"/>
      <c r="F139" s="8"/>
      <c r="G139" s="67"/>
      <c r="H139" s="8"/>
      <c r="I139" s="8"/>
      <c r="J139" s="76"/>
      <c r="K139" s="67"/>
      <c r="L139" s="67"/>
      <c r="M139" s="67"/>
      <c r="N139" s="67">
        <v>39938.6</v>
      </c>
      <c r="P139" s="65"/>
    </row>
    <row r="140" spans="1:16" x14ac:dyDescent="0.3">
      <c r="A140" s="5">
        <v>4820</v>
      </c>
      <c r="B140" s="5">
        <v>3813</v>
      </c>
      <c r="C140" s="6" t="s">
        <v>146</v>
      </c>
      <c r="D140" s="7" t="s">
        <v>18</v>
      </c>
      <c r="E140" s="8"/>
      <c r="F140" s="8"/>
      <c r="G140" s="67"/>
      <c r="H140" s="8"/>
      <c r="I140" s="8"/>
      <c r="J140" s="76"/>
      <c r="K140" s="67"/>
      <c r="L140" s="67">
        <v>48582.750000000116</v>
      </c>
      <c r="M140" s="67">
        <v>104134.0499999997</v>
      </c>
      <c r="N140" s="67">
        <v>64484.3</v>
      </c>
      <c r="P140" s="65"/>
    </row>
    <row r="141" spans="1:16" x14ac:dyDescent="0.3">
      <c r="A141" s="5">
        <v>2682</v>
      </c>
      <c r="B141" s="5">
        <v>3006</v>
      </c>
      <c r="C141" s="6" t="s">
        <v>147</v>
      </c>
      <c r="D141" s="7" t="s">
        <v>12</v>
      </c>
      <c r="E141" s="8">
        <f>VLOOKUP(B141,[1]Data!$A:$R,8,FALSE)</f>
        <v>212</v>
      </c>
      <c r="F141" s="8">
        <f>VLOOKUP(B141,[1]Data!$A:$R,15,FALSE)</f>
        <v>1208742.3500000001</v>
      </c>
      <c r="G141" s="67">
        <f>VLOOKUP(B141,[1]Data!$A:$R,16,FALSE)-VLOOKUP(A141,'[2]School Data'!$A:$E,5,FALSE)</f>
        <v>148601.47999999998</v>
      </c>
      <c r="H141" s="8">
        <f t="shared" si="15"/>
        <v>12.293892077165987</v>
      </c>
      <c r="I141" s="8">
        <f t="shared" si="14"/>
        <v>5511.7300000002142</v>
      </c>
      <c r="J141" s="76">
        <f t="shared" si="16"/>
        <v>3.8519390801928322</v>
      </c>
      <c r="K141" s="67">
        <v>143089.74999999977</v>
      </c>
      <c r="L141" s="67">
        <v>141615.22999999998</v>
      </c>
      <c r="M141" s="67">
        <v>119306.40999999968</v>
      </c>
      <c r="N141" s="67">
        <v>114060.62</v>
      </c>
      <c r="P141" s="65"/>
    </row>
    <row r="142" spans="1:16" x14ac:dyDescent="0.3">
      <c r="A142" s="5">
        <v>1830</v>
      </c>
      <c r="B142" s="5">
        <v>2064</v>
      </c>
      <c r="C142" s="6" t="s">
        <v>148</v>
      </c>
      <c r="D142" s="7" t="s">
        <v>18</v>
      </c>
      <c r="E142" s="8"/>
      <c r="F142" s="8"/>
      <c r="G142" s="67"/>
      <c r="H142" s="8"/>
      <c r="I142" s="8"/>
      <c r="J142" s="76"/>
      <c r="K142" s="67"/>
      <c r="L142" s="67">
        <v>108387.95999999973</v>
      </c>
      <c r="M142" s="67">
        <v>77298.470000000205</v>
      </c>
      <c r="N142" s="67">
        <v>74169.95</v>
      </c>
      <c r="P142" s="65"/>
    </row>
    <row r="143" spans="1:16" x14ac:dyDescent="0.3">
      <c r="A143" s="5">
        <v>4824</v>
      </c>
      <c r="B143" s="5">
        <v>5276</v>
      </c>
      <c r="C143" s="6" t="s">
        <v>149</v>
      </c>
      <c r="D143" s="7" t="s">
        <v>12</v>
      </c>
      <c r="E143" s="8">
        <f>VLOOKUP(B143,[1]Data!$A:$R,8,FALSE)</f>
        <v>264</v>
      </c>
      <c r="F143" s="8">
        <f>VLOOKUP(B143,[1]Data!$A:$R,15,FALSE)</f>
        <v>1535681.4600000002</v>
      </c>
      <c r="G143" s="67">
        <f>VLOOKUP(B143,[1]Data!$A:$R,16,FALSE)-VLOOKUP(A143,'[2]School Data'!$A:$E,5,FALSE)</f>
        <v>352780.57000000018</v>
      </c>
      <c r="H143" s="8">
        <f t="shared" si="15"/>
        <v>22.97224907566444</v>
      </c>
      <c r="I143" s="8">
        <f t="shared" ref="I143:I206" si="17">G143-K143</f>
        <v>170452.73000000039</v>
      </c>
      <c r="J143" s="76">
        <f t="shared" si="16"/>
        <v>93.486946370889157</v>
      </c>
      <c r="K143" s="67">
        <v>182327.83999999979</v>
      </c>
      <c r="L143" s="67">
        <v>84914.390000000072</v>
      </c>
      <c r="M143" s="67">
        <v>90283.040000000197</v>
      </c>
      <c r="N143" s="67">
        <v>70532.72</v>
      </c>
      <c r="P143" s="65"/>
    </row>
    <row r="144" spans="1:16" ht="14.55" customHeight="1" x14ac:dyDescent="0.3">
      <c r="A144" s="5">
        <v>3052</v>
      </c>
      <c r="B144" s="5">
        <v>3780</v>
      </c>
      <c r="C144" s="6" t="s">
        <v>150</v>
      </c>
      <c r="D144" s="7" t="s">
        <v>12</v>
      </c>
      <c r="E144" s="8">
        <f>VLOOKUP(B144,[1]Data!$A:$R,8,FALSE)</f>
        <v>185</v>
      </c>
      <c r="F144" s="8">
        <f>VLOOKUP(B144,[1]Data!$A:$R,15,FALSE)</f>
        <v>870280.07</v>
      </c>
      <c r="G144" s="67">
        <f>VLOOKUP(B144,[1]Data!$A:$R,16,FALSE)-VLOOKUP(A144,'[2]School Data'!$A:$E,5,FALSE)</f>
        <v>4589.4900000002235</v>
      </c>
      <c r="H144" s="8">
        <f t="shared" si="15"/>
        <v>0.52735781942015791</v>
      </c>
      <c r="I144" s="8">
        <f t="shared" si="17"/>
        <v>-2141.5799999998417</v>
      </c>
      <c r="J144" s="76">
        <f t="shared" si="16"/>
        <v>-31.816338264196048</v>
      </c>
      <c r="K144" s="67">
        <v>6731.0700000000652</v>
      </c>
      <c r="L144" s="67">
        <v>1887.7699999999022</v>
      </c>
      <c r="M144" s="67">
        <v>12314.25</v>
      </c>
      <c r="N144" s="67">
        <v>19690.72</v>
      </c>
      <c r="P144" s="65"/>
    </row>
    <row r="145" spans="1:16" x14ac:dyDescent="0.3">
      <c r="A145" s="5">
        <v>3050</v>
      </c>
      <c r="B145" s="5">
        <v>2599</v>
      </c>
      <c r="C145" s="6" t="s">
        <v>151</v>
      </c>
      <c r="D145" s="7" t="s">
        <v>12</v>
      </c>
      <c r="E145" s="8">
        <f>VLOOKUP(B145,[1]Data!$A:$R,8,FALSE)</f>
        <v>133</v>
      </c>
      <c r="F145" s="8">
        <f>VLOOKUP(B145,[1]Data!$A:$R,15,FALSE)</f>
        <v>885197.8899999999</v>
      </c>
      <c r="G145" s="67">
        <f>VLOOKUP(B145,[1]Data!$A:$R,16,FALSE)-VLOOKUP(A145,'[2]School Data'!$A:$E,5,FALSE)</f>
        <v>137084.59999999986</v>
      </c>
      <c r="H145" s="8">
        <f t="shared" si="15"/>
        <v>15.486322499028986</v>
      </c>
      <c r="I145" s="8">
        <f t="shared" si="17"/>
        <v>-1527.910000000149</v>
      </c>
      <c r="J145" s="76">
        <f t="shared" si="16"/>
        <v>-1.102288675098769</v>
      </c>
      <c r="K145" s="67">
        <v>138612.51</v>
      </c>
      <c r="L145" s="67">
        <v>85964.410000000033</v>
      </c>
      <c r="M145" s="67">
        <v>107401.58999999997</v>
      </c>
      <c r="N145" s="67">
        <v>138354.47</v>
      </c>
      <c r="P145" s="65"/>
    </row>
    <row r="146" spans="1:16" ht="15.45" customHeight="1" x14ac:dyDescent="0.3">
      <c r="A146" s="5">
        <v>3064</v>
      </c>
      <c r="B146" s="5">
        <v>3422</v>
      </c>
      <c r="C146" s="6" t="s">
        <v>152</v>
      </c>
      <c r="D146" s="7" t="s">
        <v>12</v>
      </c>
      <c r="E146" s="8">
        <f>VLOOKUP(B146,[1]Data!$A:$R,8,FALSE)</f>
        <v>201</v>
      </c>
      <c r="F146" s="8">
        <f>VLOOKUP(B146,[1]Data!$A:$R,15,FALSE)</f>
        <v>976709.96</v>
      </c>
      <c r="G146" s="67">
        <f>VLOOKUP(B146,[1]Data!$A:$R,16,FALSE)-VLOOKUP(A146,'[2]School Data'!$A:$E,5,FALSE)</f>
        <v>75668.730000000098</v>
      </c>
      <c r="H146" s="8">
        <f t="shared" si="15"/>
        <v>7.747308115911923</v>
      </c>
      <c r="I146" s="8">
        <f t="shared" si="17"/>
        <v>36897.270000000135</v>
      </c>
      <c r="J146" s="76">
        <f t="shared" si="16"/>
        <v>95.166057713586667</v>
      </c>
      <c r="K146" s="67">
        <v>38771.459999999963</v>
      </c>
      <c r="L146" s="67">
        <v>29393.070000000065</v>
      </c>
      <c r="M146" s="67">
        <v>40778.14</v>
      </c>
      <c r="N146" s="67">
        <v>45204.27</v>
      </c>
      <c r="P146" s="65"/>
    </row>
    <row r="147" spans="1:16" x14ac:dyDescent="0.3">
      <c r="A147" s="5"/>
      <c r="B147" s="5">
        <v>2823</v>
      </c>
      <c r="C147" s="6" t="s">
        <v>153</v>
      </c>
      <c r="D147" s="7" t="s">
        <v>18</v>
      </c>
      <c r="E147" s="8"/>
      <c r="F147" s="8"/>
      <c r="G147" s="67"/>
      <c r="H147" s="8"/>
      <c r="I147" s="8"/>
      <c r="J147" s="76"/>
      <c r="K147" s="67"/>
      <c r="L147" s="67"/>
      <c r="M147" s="67"/>
      <c r="N147" s="67">
        <v>211944.37</v>
      </c>
      <c r="P147" s="65"/>
    </row>
    <row r="148" spans="1:16" x14ac:dyDescent="0.3">
      <c r="A148" s="5"/>
      <c r="B148" s="5">
        <v>2853</v>
      </c>
      <c r="C148" s="6" t="s">
        <v>154</v>
      </c>
      <c r="D148" s="7" t="s">
        <v>18</v>
      </c>
      <c r="E148" s="8"/>
      <c r="F148" s="8"/>
      <c r="G148" s="67"/>
      <c r="H148" s="8"/>
      <c r="I148" s="8"/>
      <c r="J148" s="76"/>
      <c r="K148" s="67"/>
      <c r="L148" s="67"/>
      <c r="M148" s="67"/>
      <c r="N148" s="67">
        <v>206459.66</v>
      </c>
      <c r="P148" s="65"/>
    </row>
    <row r="149" spans="1:16" x14ac:dyDescent="0.3">
      <c r="A149" s="5">
        <v>1372</v>
      </c>
      <c r="B149" s="5">
        <v>2300</v>
      </c>
      <c r="C149" s="6" t="s">
        <v>155</v>
      </c>
      <c r="D149" s="7" t="s">
        <v>12</v>
      </c>
      <c r="E149" s="8">
        <f>VLOOKUP(B149,[1]Data!$A:$R,8,FALSE)</f>
        <v>512</v>
      </c>
      <c r="F149" s="8">
        <f>VLOOKUP(B149,[1]Data!$A:$R,15,FALSE)</f>
        <v>3322116.5100000002</v>
      </c>
      <c r="G149" s="67">
        <f>VLOOKUP(B149,[1]Data!$A:$R,16,FALSE)-VLOOKUP(A149,'[2]School Data'!$A:$E,5,FALSE)</f>
        <v>349527.67000000039</v>
      </c>
      <c r="H149" s="8">
        <f t="shared" si="15"/>
        <v>10.521234548754594</v>
      </c>
      <c r="I149" s="8">
        <f t="shared" si="17"/>
        <v>-121254.62999999849</v>
      </c>
      <c r="J149" s="76">
        <f t="shared" si="16"/>
        <v>-25.755987427734382</v>
      </c>
      <c r="K149" s="67">
        <v>470782.29999999888</v>
      </c>
      <c r="L149" s="67">
        <v>548972.88000000035</v>
      </c>
      <c r="M149" s="67">
        <v>665384.4700000002</v>
      </c>
      <c r="N149" s="67">
        <v>683109.96</v>
      </c>
      <c r="P149" s="65"/>
    </row>
    <row r="150" spans="1:16" ht="15.45" customHeight="1" x14ac:dyDescent="0.3">
      <c r="A150" s="5">
        <v>1376</v>
      </c>
      <c r="B150" s="5">
        <v>2669</v>
      </c>
      <c r="C150" s="6" t="s">
        <v>156</v>
      </c>
      <c r="D150" s="7" t="s">
        <v>12</v>
      </c>
      <c r="E150" s="8">
        <f>VLOOKUP(B150,[1]Data!$A:$R,8,FALSE)</f>
        <v>325</v>
      </c>
      <c r="F150" s="8">
        <f>VLOOKUP(B150,[1]Data!$A:$R,15,FALSE)</f>
        <v>1905940.6900000002</v>
      </c>
      <c r="G150" s="67">
        <f>VLOOKUP(B150,[1]Data!$A:$R,16,FALSE)-VLOOKUP(A150,'[2]School Data'!$A:$E,5,FALSE)</f>
        <v>97907.020000000019</v>
      </c>
      <c r="H150" s="8">
        <f t="shared" si="15"/>
        <v>5.1369394920678255</v>
      </c>
      <c r="I150" s="8">
        <f t="shared" si="17"/>
        <v>16697.420000000857</v>
      </c>
      <c r="J150" s="76">
        <f t="shared" si="16"/>
        <v>20.560894278510212</v>
      </c>
      <c r="K150" s="67">
        <v>81209.599999999162</v>
      </c>
      <c r="L150" s="67">
        <v>71740.410000000149</v>
      </c>
      <c r="M150" s="67">
        <v>159460.62000000081</v>
      </c>
      <c r="N150" s="67">
        <v>139881</v>
      </c>
      <c r="P150" s="65"/>
    </row>
    <row r="151" spans="1:16" x14ac:dyDescent="0.3">
      <c r="A151" s="5">
        <v>3108</v>
      </c>
      <c r="B151" s="5">
        <v>2680</v>
      </c>
      <c r="C151" s="6" t="s">
        <v>157</v>
      </c>
      <c r="D151" s="7" t="s">
        <v>12</v>
      </c>
      <c r="E151" s="8">
        <f>VLOOKUP(B151,[1]Data!$A:$R,8,FALSE)</f>
        <v>187</v>
      </c>
      <c r="F151" s="8">
        <f>VLOOKUP(B151,[1]Data!$A:$R,15,FALSE)</f>
        <v>1125462.07</v>
      </c>
      <c r="G151" s="67">
        <f>VLOOKUP(B151,[1]Data!$A:$R,16,FALSE)-VLOOKUP(A151,'[2]School Data'!$A:$E,5,FALSE)</f>
        <v>194900.09000000008</v>
      </c>
      <c r="H151" s="8">
        <f t="shared" si="15"/>
        <v>17.317339712745724</v>
      </c>
      <c r="I151" s="8">
        <f t="shared" si="17"/>
        <v>93987.510000000359</v>
      </c>
      <c r="J151" s="76">
        <f t="shared" si="16"/>
        <v>93.137555297863372</v>
      </c>
      <c r="K151" s="67">
        <v>100912.57999999973</v>
      </c>
      <c r="L151" s="67">
        <v>43093.629999999655</v>
      </c>
      <c r="M151" s="67">
        <v>86282.670000000391</v>
      </c>
      <c r="N151" s="67">
        <v>74133.739999999525</v>
      </c>
      <c r="P151" s="65"/>
    </row>
    <row r="152" spans="1:16" x14ac:dyDescent="0.3">
      <c r="A152" s="5">
        <v>1832</v>
      </c>
      <c r="B152" s="5">
        <v>3001</v>
      </c>
      <c r="C152" s="6" t="s">
        <v>158</v>
      </c>
      <c r="D152" s="7" t="s">
        <v>12</v>
      </c>
      <c r="E152" s="8">
        <f>VLOOKUP(B152,[1]Data!$A:$R,8,FALSE)</f>
        <v>208</v>
      </c>
      <c r="F152" s="8">
        <f>VLOOKUP(B152,[1]Data!$A:$R,15,FALSE)</f>
        <v>1250787.4200000002</v>
      </c>
      <c r="G152" s="67">
        <f>VLOOKUP(B152,[1]Data!$A:$R,16,FALSE)-VLOOKUP(A152,'[2]School Data'!$A:$E,5,FALSE)</f>
        <v>119437.24000000022</v>
      </c>
      <c r="H152" s="8">
        <f t="shared" si="15"/>
        <v>9.5489639638364938</v>
      </c>
      <c r="I152" s="8">
        <f t="shared" si="17"/>
        <v>-46610.559999999765</v>
      </c>
      <c r="J152" s="76">
        <f t="shared" si="16"/>
        <v>-28.070567631730004</v>
      </c>
      <c r="K152" s="67">
        <v>166047.79999999999</v>
      </c>
      <c r="L152" s="67">
        <v>127903.70000000019</v>
      </c>
      <c r="M152" s="67">
        <v>146671.89000000013</v>
      </c>
      <c r="N152" s="67">
        <v>139704.87</v>
      </c>
      <c r="P152" s="65"/>
    </row>
    <row r="153" spans="1:16" ht="14.55" customHeight="1" x14ac:dyDescent="0.3">
      <c r="A153" s="5">
        <v>1836</v>
      </c>
      <c r="B153" s="5">
        <v>2017</v>
      </c>
      <c r="C153" s="6" t="s">
        <v>159</v>
      </c>
      <c r="D153" s="7" t="s">
        <v>12</v>
      </c>
      <c r="E153" s="8">
        <f>VLOOKUP(B153,[1]Data!$A:$R,8,FALSE)</f>
        <v>164</v>
      </c>
      <c r="F153" s="8">
        <f>VLOOKUP(B153,[1]Data!$A:$R,15,FALSE)</f>
        <v>1148834.9099999999</v>
      </c>
      <c r="G153" s="67">
        <f>VLOOKUP(B153,[1]Data!$A:$R,16,FALSE)-VLOOKUP(A153,'[2]School Data'!$A:$E,5,FALSE)</f>
        <v>48348.419999999925</v>
      </c>
      <c r="H153" s="8">
        <f t="shared" si="15"/>
        <v>4.2084741314137055</v>
      </c>
      <c r="I153" s="8">
        <f t="shared" si="17"/>
        <v>-8903.2600000000093</v>
      </c>
      <c r="J153" s="76">
        <f t="shared" si="16"/>
        <v>-15.551089505146434</v>
      </c>
      <c r="K153" s="67">
        <v>57251.679999999935</v>
      </c>
      <c r="L153" s="67">
        <v>98484.670000000158</v>
      </c>
      <c r="M153" s="67">
        <v>100809.55999999959</v>
      </c>
      <c r="N153" s="67">
        <v>115356.84</v>
      </c>
      <c r="P153" s="65"/>
    </row>
    <row r="154" spans="1:16" x14ac:dyDescent="0.3">
      <c r="A154" s="5">
        <v>1122</v>
      </c>
      <c r="B154" s="5">
        <v>5228</v>
      </c>
      <c r="C154" s="6" t="s">
        <v>160</v>
      </c>
      <c r="D154" s="7" t="s">
        <v>12</v>
      </c>
      <c r="E154" s="8">
        <f>VLOOKUP(B154,[1]Data!$A:$R,8,FALSE)</f>
        <v>414</v>
      </c>
      <c r="F154" s="8">
        <f>VLOOKUP(B154,[1]Data!$A:$R,15,FALSE)</f>
        <v>2385254.73</v>
      </c>
      <c r="G154" s="67">
        <f>VLOOKUP(B154,[1]Data!$A:$R,16,FALSE)-VLOOKUP(A154,'[2]School Data'!$A:$E,5,FALSE)</f>
        <v>300121.3899999992</v>
      </c>
      <c r="H154" s="8">
        <f t="shared" si="15"/>
        <v>12.58236222007195</v>
      </c>
      <c r="I154" s="8">
        <f t="shared" si="17"/>
        <v>62868.540000000037</v>
      </c>
      <c r="J154" s="76">
        <f t="shared" si="16"/>
        <v>26.498539427450613</v>
      </c>
      <c r="K154" s="67">
        <v>237252.84999999916</v>
      </c>
      <c r="L154" s="67">
        <v>158726.25999999978</v>
      </c>
      <c r="M154" s="67">
        <v>196417.82</v>
      </c>
      <c r="N154" s="67">
        <v>214188.53</v>
      </c>
      <c r="P154" s="65"/>
    </row>
    <row r="155" spans="1:16" x14ac:dyDescent="0.3">
      <c r="A155" s="5"/>
      <c r="B155" s="5">
        <v>2191</v>
      </c>
      <c r="C155" s="6" t="s">
        <v>161</v>
      </c>
      <c r="D155" s="7" t="s">
        <v>18</v>
      </c>
      <c r="E155" s="8"/>
      <c r="F155" s="8"/>
      <c r="G155" s="67"/>
      <c r="H155" s="8"/>
      <c r="I155" s="8"/>
      <c r="J155" s="76"/>
      <c r="K155" s="67"/>
      <c r="L155" s="67"/>
      <c r="M155" s="67"/>
      <c r="N155" s="67">
        <v>166610.69</v>
      </c>
      <c r="P155" s="65"/>
    </row>
    <row r="156" spans="1:16" x14ac:dyDescent="0.3">
      <c r="A156" s="5"/>
      <c r="B156" s="5">
        <v>2690</v>
      </c>
      <c r="C156" s="6" t="s">
        <v>162</v>
      </c>
      <c r="D156" s="7" t="s">
        <v>18</v>
      </c>
      <c r="E156" s="8"/>
      <c r="F156" s="8"/>
      <c r="G156" s="67"/>
      <c r="H156" s="8"/>
      <c r="I156" s="8"/>
      <c r="J156" s="76"/>
      <c r="K156" s="67"/>
      <c r="L156" s="67"/>
      <c r="M156" s="67"/>
      <c r="N156" s="67">
        <v>217958.16999999993</v>
      </c>
      <c r="P156" s="65"/>
    </row>
    <row r="157" spans="1:16" ht="14.55" customHeight="1" x14ac:dyDescent="0.3">
      <c r="A157" s="5">
        <v>3208</v>
      </c>
      <c r="B157" s="5">
        <v>2038</v>
      </c>
      <c r="C157" s="6" t="s">
        <v>163</v>
      </c>
      <c r="D157" s="7" t="s">
        <v>12</v>
      </c>
      <c r="E157" s="8">
        <f>VLOOKUP(B157,[1]Data!$A:$R,8,FALSE)</f>
        <v>129</v>
      </c>
      <c r="F157" s="8">
        <f>VLOOKUP(B157,[1]Data!$A:$R,15,FALSE)</f>
        <v>779014.60000000009</v>
      </c>
      <c r="G157" s="67">
        <f>VLOOKUP(B157,[1]Data!$A:$R,16,FALSE)-VLOOKUP(A157,'[2]School Data'!$A:$E,5,FALSE)</f>
        <v>37866.090000000317</v>
      </c>
      <c r="H157" s="8">
        <f t="shared" si="15"/>
        <v>4.8607676929290298</v>
      </c>
      <c r="I157" s="8">
        <f t="shared" si="17"/>
        <v>-44597.889999999665</v>
      </c>
      <c r="J157" s="76">
        <f t="shared" si="16"/>
        <v>-54.081660865749711</v>
      </c>
      <c r="K157" s="67">
        <v>82463.979999999981</v>
      </c>
      <c r="L157" s="67">
        <v>66396.770000000019</v>
      </c>
      <c r="M157" s="67">
        <v>64990.869999999763</v>
      </c>
      <c r="N157" s="67">
        <v>44922.85</v>
      </c>
      <c r="P157" s="65"/>
    </row>
    <row r="158" spans="1:16" ht="15" customHeight="1" x14ac:dyDescent="0.3">
      <c r="A158" s="5">
        <v>3216</v>
      </c>
      <c r="B158" s="5">
        <v>2039</v>
      </c>
      <c r="C158" s="6" t="s">
        <v>164</v>
      </c>
      <c r="D158" s="7" t="s">
        <v>12</v>
      </c>
      <c r="E158" s="8">
        <f>VLOOKUP(B158,[1]Data!$A:$R,8,FALSE)</f>
        <v>103</v>
      </c>
      <c r="F158" s="8">
        <f>VLOOKUP(B158,[1]Data!$A:$R,15,FALSE)</f>
        <v>608817.66</v>
      </c>
      <c r="G158" s="67">
        <f>VLOOKUP(B158,[1]Data!$A:$R,16,FALSE)-VLOOKUP(A158,'[2]School Data'!$A:$E,5,FALSE)</f>
        <v>3433.9100000000326</v>
      </c>
      <c r="H158" s="8">
        <f t="shared" si="15"/>
        <v>0.56402930230375248</v>
      </c>
      <c r="I158" s="8">
        <f t="shared" si="17"/>
        <v>-30754.490000000224</v>
      </c>
      <c r="J158" s="76">
        <f t="shared" si="16"/>
        <v>-89.955920721648269</v>
      </c>
      <c r="K158" s="67">
        <v>34188.400000000256</v>
      </c>
      <c r="L158" s="67">
        <v>40688.910000000149</v>
      </c>
      <c r="M158" s="67">
        <v>37737.839999999967</v>
      </c>
      <c r="N158" s="67">
        <v>30248.1</v>
      </c>
      <c r="P158" s="65"/>
    </row>
    <row r="159" spans="1:16" x14ac:dyDescent="0.3">
      <c r="A159" s="5">
        <v>3232</v>
      </c>
      <c r="B159" s="5">
        <v>5257</v>
      </c>
      <c r="C159" s="6" t="s">
        <v>165</v>
      </c>
      <c r="D159" s="7" t="s">
        <v>12</v>
      </c>
      <c r="E159" s="8">
        <f>VLOOKUP(B159,[1]Data!$A:$R,8,FALSE)</f>
        <v>219.58333333333334</v>
      </c>
      <c r="F159" s="8">
        <f>VLOOKUP(B159,[1]Data!$A:$R,15,FALSE)</f>
        <v>1178378.21</v>
      </c>
      <c r="G159" s="67">
        <f>VLOOKUP(B159,[1]Data!$A:$R,16,FALSE)-VLOOKUP(A159,'[2]School Data'!$A:$E,5,FALSE)</f>
        <v>114118.6399999999</v>
      </c>
      <c r="H159" s="8">
        <f t="shared" si="15"/>
        <v>9.6843813838003587</v>
      </c>
      <c r="I159" s="8">
        <f t="shared" si="17"/>
        <v>3449.7500000002328</v>
      </c>
      <c r="J159" s="76">
        <f t="shared" si="16"/>
        <v>3.1171813506038086</v>
      </c>
      <c r="K159" s="67">
        <v>110668.88999999966</v>
      </c>
      <c r="L159" s="67">
        <v>84632.120000000345</v>
      </c>
      <c r="M159" s="67">
        <v>119108.40999999992</v>
      </c>
      <c r="N159" s="67">
        <v>101607.22</v>
      </c>
      <c r="P159" s="65"/>
    </row>
    <row r="160" spans="1:16" ht="15.45" customHeight="1" x14ac:dyDescent="0.3">
      <c r="A160" s="5">
        <v>3246</v>
      </c>
      <c r="B160" s="5">
        <v>3026</v>
      </c>
      <c r="C160" s="6" t="s">
        <v>166</v>
      </c>
      <c r="D160" s="7" t="s">
        <v>12</v>
      </c>
      <c r="E160" s="8">
        <f>VLOOKUP(B160,[1]Data!$A:$R,8,FALSE)</f>
        <v>206</v>
      </c>
      <c r="F160" s="8">
        <f>VLOOKUP(B160,[1]Data!$A:$R,15,FALSE)</f>
        <v>1086232.8500000001</v>
      </c>
      <c r="G160" s="67">
        <f>VLOOKUP(B160,[1]Data!$A:$R,16,FALSE)-VLOOKUP(A160,'[2]School Data'!$A:$E,5,FALSE)</f>
        <v>90021.049999999814</v>
      </c>
      <c r="H160" s="8">
        <f t="shared" si="15"/>
        <v>8.2874542046854689</v>
      </c>
      <c r="I160" s="8">
        <f t="shared" si="17"/>
        <v>-2017.5400000002701</v>
      </c>
      <c r="J160" s="76">
        <f t="shared" si="16"/>
        <v>-2.1920587875153981</v>
      </c>
      <c r="K160" s="67">
        <v>92038.590000000084</v>
      </c>
      <c r="L160" s="67">
        <v>37958.090000000084</v>
      </c>
      <c r="M160" s="67">
        <v>40544.849999999744</v>
      </c>
      <c r="N160" s="67">
        <v>74624.52</v>
      </c>
      <c r="P160" s="65"/>
    </row>
    <row r="161" spans="1:16" ht="16.05" customHeight="1" x14ac:dyDescent="0.3">
      <c r="A161" s="5">
        <v>4656</v>
      </c>
      <c r="B161" s="5">
        <v>5242</v>
      </c>
      <c r="C161" s="6" t="s">
        <v>167</v>
      </c>
      <c r="D161" s="7" t="s">
        <v>12</v>
      </c>
      <c r="E161" s="8">
        <f>VLOOKUP(B161,[1]Data!$A:$R,8,FALSE)</f>
        <v>422</v>
      </c>
      <c r="F161" s="8">
        <f>VLOOKUP(B161,[1]Data!$A:$R,15,FALSE)</f>
        <v>2379091.34</v>
      </c>
      <c r="G161" s="67">
        <f>VLOOKUP(B161,[1]Data!$A:$R,16,FALSE)-VLOOKUP(A161,'[2]School Data'!$A:$E,5,FALSE)</f>
        <v>62493.100000000093</v>
      </c>
      <c r="H161" s="8">
        <f t="shared" si="15"/>
        <v>2.6267633759702602</v>
      </c>
      <c r="I161" s="8">
        <f t="shared" si="17"/>
        <v>-54107.949999999721</v>
      </c>
      <c r="J161" s="76">
        <f t="shared" si="16"/>
        <v>-46.404341984913351</v>
      </c>
      <c r="K161" s="67">
        <v>116601.04999999981</v>
      </c>
      <c r="L161" s="67">
        <v>24212.120000000112</v>
      </c>
      <c r="M161" s="67">
        <v>14311.290000000037</v>
      </c>
      <c r="N161" s="67">
        <v>4241.3</v>
      </c>
      <c r="P161" s="65"/>
    </row>
    <row r="162" spans="1:16" x14ac:dyDescent="0.3">
      <c r="A162" s="5">
        <v>1838</v>
      </c>
      <c r="B162" s="5">
        <v>2006</v>
      </c>
      <c r="C162" s="6" t="s">
        <v>168</v>
      </c>
      <c r="D162" s="7" t="s">
        <v>12</v>
      </c>
      <c r="E162" s="8">
        <f>VLOOKUP(B162,[1]Data!$A:$R,8,FALSE)</f>
        <v>203</v>
      </c>
      <c r="F162" s="8">
        <f>VLOOKUP(B162,[1]Data!$A:$R,15,FALSE)</f>
        <v>1629403.3099999998</v>
      </c>
      <c r="G162" s="67">
        <f>VLOOKUP(B162,[1]Data!$A:$R,16,FALSE)-VLOOKUP(A162,'[2]School Data'!$A:$E,5,FALSE)</f>
        <v>223555.06000000029</v>
      </c>
      <c r="H162" s="8">
        <f t="shared" si="15"/>
        <v>13.720056822518686</v>
      </c>
      <c r="I162" s="8">
        <f t="shared" si="17"/>
        <v>16418.430000000168</v>
      </c>
      <c r="J162" s="76">
        <f t="shared" si="16"/>
        <v>7.9263769039788654</v>
      </c>
      <c r="K162" s="67">
        <v>207136.63000000012</v>
      </c>
      <c r="L162" s="67">
        <v>181889.10999999964</v>
      </c>
      <c r="M162" s="67">
        <v>220197.69999999972</v>
      </c>
      <c r="N162" s="67">
        <v>200789.48</v>
      </c>
      <c r="P162" s="65"/>
    </row>
    <row r="163" spans="1:16" x14ac:dyDescent="0.3">
      <c r="A163" s="5"/>
      <c r="B163" s="5">
        <v>2707</v>
      </c>
      <c r="C163" s="6" t="s">
        <v>169</v>
      </c>
      <c r="D163" s="7" t="s">
        <v>18</v>
      </c>
      <c r="E163" s="8"/>
      <c r="F163" s="8"/>
      <c r="G163" s="67"/>
      <c r="H163" s="8"/>
      <c r="I163" s="8"/>
      <c r="J163" s="76"/>
      <c r="K163" s="67"/>
      <c r="L163" s="67"/>
      <c r="M163" s="67"/>
      <c r="N163" s="67">
        <v>154727.92000000001</v>
      </c>
      <c r="P163" s="65"/>
    </row>
    <row r="164" spans="1:16" x14ac:dyDescent="0.3">
      <c r="A164" s="5">
        <v>1734</v>
      </c>
      <c r="B164" s="5">
        <v>2647</v>
      </c>
      <c r="C164" s="6" t="s">
        <v>170</v>
      </c>
      <c r="D164" s="7" t="s">
        <v>12</v>
      </c>
      <c r="E164" s="8">
        <f>VLOOKUP(B164,[1]Data!$A:$R,8,FALSE)</f>
        <v>146</v>
      </c>
      <c r="F164" s="8">
        <f>VLOOKUP(B164,[1]Data!$A:$R,15,FALSE)</f>
        <v>1053023.98</v>
      </c>
      <c r="G164" s="67">
        <f>VLOOKUP(B164,[1]Data!$A:$R,16,FALSE)-VLOOKUP(A164,'[2]School Data'!$A:$E,5,FALSE)</f>
        <v>155544.04000000015</v>
      </c>
      <c r="H164" s="8">
        <f t="shared" si="15"/>
        <v>14.771177385722989</v>
      </c>
      <c r="I164" s="8">
        <f t="shared" si="17"/>
        <v>-48363.440000000177</v>
      </c>
      <c r="J164" s="76">
        <f t="shared" si="16"/>
        <v>-23.718325585701955</v>
      </c>
      <c r="K164" s="67">
        <v>203907.48000000033</v>
      </c>
      <c r="L164" s="67">
        <v>207120.18000000005</v>
      </c>
      <c r="M164" s="67">
        <v>247017.45999999996</v>
      </c>
      <c r="N164" s="67">
        <v>179902.92</v>
      </c>
      <c r="P164" s="65"/>
    </row>
    <row r="165" spans="1:16" ht="15.45" customHeight="1" x14ac:dyDescent="0.3">
      <c r="A165" s="5">
        <v>1129</v>
      </c>
      <c r="B165" s="5">
        <v>3781</v>
      </c>
      <c r="C165" s="6" t="s">
        <v>171</v>
      </c>
      <c r="D165" s="7" t="s">
        <v>12</v>
      </c>
      <c r="E165" s="8">
        <f>VLOOKUP(B165,[1]Data!$A:$R,8,FALSE)</f>
        <v>403</v>
      </c>
      <c r="F165" s="8">
        <f>VLOOKUP(B165,[1]Data!$A:$R,15,FALSE)</f>
        <v>2553054.8199999998</v>
      </c>
      <c r="G165" s="67">
        <f>VLOOKUP(B165,[1]Data!$A:$R,16,FALSE)-VLOOKUP(A165,'[2]School Data'!$A:$E,5,FALSE)</f>
        <v>543335.13999999966</v>
      </c>
      <c r="H165" s="8">
        <f t="shared" si="15"/>
        <v>21.281765504745398</v>
      </c>
      <c r="I165" s="8">
        <f t="shared" si="17"/>
        <v>63460.299999999581</v>
      </c>
      <c r="J165" s="76">
        <f t="shared" si="16"/>
        <v>13.224344081052378</v>
      </c>
      <c r="K165" s="67">
        <v>479874.84000000008</v>
      </c>
      <c r="L165" s="67">
        <v>410939.65999999968</v>
      </c>
      <c r="M165" s="67">
        <v>456151.42999999993</v>
      </c>
      <c r="N165" s="67">
        <v>512946.24</v>
      </c>
      <c r="P165" s="65"/>
    </row>
    <row r="166" spans="1:16" ht="16.5" customHeight="1" x14ac:dyDescent="0.3">
      <c r="A166" s="5">
        <v>3262</v>
      </c>
      <c r="B166" s="5">
        <v>3610</v>
      </c>
      <c r="C166" s="6" t="s">
        <v>172</v>
      </c>
      <c r="D166" s="7" t="s">
        <v>12</v>
      </c>
      <c r="E166" s="8">
        <f>VLOOKUP(B166,[1]Data!$A:$R,8,FALSE)</f>
        <v>128</v>
      </c>
      <c r="F166" s="8">
        <f>VLOOKUP(B166,[1]Data!$A:$R,15,FALSE)</f>
        <v>653430.14000000013</v>
      </c>
      <c r="G166" s="67">
        <f>VLOOKUP(B166,[1]Data!$A:$R,16,FALSE)-VLOOKUP(A166,'[2]School Data'!$A:$E,5,FALSE)</f>
        <v>24512.1599999998</v>
      </c>
      <c r="H166" s="8">
        <f t="shared" si="15"/>
        <v>3.7513053805567944</v>
      </c>
      <c r="I166" s="8">
        <f t="shared" si="17"/>
        <v>28329.639999999665</v>
      </c>
      <c r="J166" s="76">
        <f t="shared" si="16"/>
        <v>-742.10316753462143</v>
      </c>
      <c r="K166" s="67">
        <v>-3817.479999999865</v>
      </c>
      <c r="L166" s="67">
        <v>-19724.820000000065</v>
      </c>
      <c r="M166" s="67">
        <v>-48799.310000000056</v>
      </c>
      <c r="N166" s="67">
        <v>14831.419999999998</v>
      </c>
      <c r="P166" s="65"/>
    </row>
    <row r="167" spans="1:16" x14ac:dyDescent="0.3">
      <c r="A167" s="5">
        <v>3278</v>
      </c>
      <c r="B167" s="5">
        <v>3530</v>
      </c>
      <c r="C167" s="6" t="s">
        <v>173</v>
      </c>
      <c r="D167" s="7" t="s">
        <v>12</v>
      </c>
      <c r="E167" s="8">
        <f>VLOOKUP(B167,[1]Data!$A:$R,8,FALSE)</f>
        <v>216.83333333333334</v>
      </c>
      <c r="F167" s="8">
        <f>VLOOKUP(B167,[1]Data!$A:$R,15,FALSE)</f>
        <v>1268497.3899999999</v>
      </c>
      <c r="G167" s="67">
        <f>VLOOKUP(B167,[1]Data!$A:$R,16,FALSE)-VLOOKUP(A167,'[2]School Data'!$A:$E,5,FALSE)</f>
        <v>179684.42999999993</v>
      </c>
      <c r="H167" s="8">
        <f t="shared" si="15"/>
        <v>14.165139906200356</v>
      </c>
      <c r="I167" s="8">
        <f t="shared" si="17"/>
        <v>26856.739999999991</v>
      </c>
      <c r="J167" s="76">
        <f t="shared" si="16"/>
        <v>17.573215953208479</v>
      </c>
      <c r="K167" s="67">
        <v>152827.68999999994</v>
      </c>
      <c r="L167" s="67">
        <v>94728.910000000382</v>
      </c>
      <c r="M167" s="67">
        <v>54343.769999999902</v>
      </c>
      <c r="N167" s="67">
        <v>23410.230000000214</v>
      </c>
      <c r="P167" s="65"/>
    </row>
    <row r="168" spans="1:16" x14ac:dyDescent="0.3">
      <c r="A168" s="5">
        <v>2992</v>
      </c>
      <c r="B168" s="5">
        <v>2588</v>
      </c>
      <c r="C168" s="6" t="s">
        <v>174</v>
      </c>
      <c r="D168" s="7" t="s">
        <v>12</v>
      </c>
      <c r="E168" s="8">
        <f>VLOOKUP(B168,[1]Data!$A:$R,8,FALSE)</f>
        <v>416</v>
      </c>
      <c r="F168" s="8">
        <f>VLOOKUP(B168,[1]Data!$A:$R,15,FALSE)</f>
        <v>2155475.6599999997</v>
      </c>
      <c r="G168" s="67">
        <f>VLOOKUP(B168,[1]Data!$A:$R,16,FALSE)-VLOOKUP(A168,'[2]School Data'!$A:$E,5,FALSE)</f>
        <v>194504.04000000004</v>
      </c>
      <c r="H168" s="8">
        <f t="shared" si="15"/>
        <v>9.0237177626028071</v>
      </c>
      <c r="I168" s="8">
        <f t="shared" si="17"/>
        <v>-11977.860000000335</v>
      </c>
      <c r="J168" s="76">
        <f t="shared" si="16"/>
        <v>-5.8009249236859564</v>
      </c>
      <c r="K168" s="67">
        <v>206481.90000000037</v>
      </c>
      <c r="L168" s="67">
        <v>127045.66999999946</v>
      </c>
      <c r="M168" s="67">
        <v>38144.529999999562</v>
      </c>
      <c r="N168" s="67">
        <v>5317.01</v>
      </c>
      <c r="P168" s="65"/>
    </row>
    <row r="169" spans="1:16" x14ac:dyDescent="0.3">
      <c r="A169" s="5">
        <v>3350</v>
      </c>
      <c r="B169" s="5">
        <v>2750</v>
      </c>
      <c r="C169" s="6" t="s">
        <v>175</v>
      </c>
      <c r="D169" s="7" t="s">
        <v>12</v>
      </c>
      <c r="E169" s="8">
        <f>VLOOKUP(B169,[1]Data!$A:$R,8,FALSE)</f>
        <v>85</v>
      </c>
      <c r="F169" s="8">
        <f>VLOOKUP(B169,[1]Data!$A:$R,15,FALSE)</f>
        <v>591510.81000000006</v>
      </c>
      <c r="G169" s="67">
        <f>VLOOKUP(B169,[1]Data!$A:$R,16,FALSE)-VLOOKUP(A169,'[2]School Data'!$A:$E,5,FALSE)</f>
        <v>71868.860000000102</v>
      </c>
      <c r="H169" s="8">
        <f t="shared" si="15"/>
        <v>12.150050140250199</v>
      </c>
      <c r="I169" s="8">
        <f t="shared" si="17"/>
        <v>-9596.9299999999348</v>
      </c>
      <c r="J169" s="76">
        <f t="shared" si="16"/>
        <v>-11.780319076264934</v>
      </c>
      <c r="K169" s="67">
        <v>81465.790000000037</v>
      </c>
      <c r="L169" s="67">
        <v>70271.449999999837</v>
      </c>
      <c r="M169" s="67">
        <v>89061.280000000028</v>
      </c>
      <c r="N169" s="67">
        <v>100684.49</v>
      </c>
      <c r="P169" s="65"/>
    </row>
    <row r="170" spans="1:16" x14ac:dyDescent="0.3">
      <c r="A170" s="5"/>
      <c r="B170" s="5">
        <v>3220</v>
      </c>
      <c r="C170" s="6" t="s">
        <v>176</v>
      </c>
      <c r="D170" s="7" t="s">
        <v>18</v>
      </c>
      <c r="E170" s="8"/>
      <c r="F170" s="8"/>
      <c r="G170" s="67"/>
      <c r="H170" s="8"/>
      <c r="I170" s="8"/>
      <c r="J170" s="76"/>
      <c r="K170" s="67"/>
      <c r="L170" s="67"/>
      <c r="M170" s="67"/>
      <c r="N170" s="67">
        <v>18074.490000000002</v>
      </c>
      <c r="P170" s="65"/>
    </row>
    <row r="171" spans="1:16" x14ac:dyDescent="0.3">
      <c r="A171" s="5">
        <v>3370</v>
      </c>
      <c r="B171" s="5">
        <v>3239</v>
      </c>
      <c r="C171" s="6" t="s">
        <v>177</v>
      </c>
      <c r="D171" s="7" t="s">
        <v>12</v>
      </c>
      <c r="E171" s="8">
        <f>VLOOKUP(B171,[1]Data!$A:$R,8,FALSE)</f>
        <v>88</v>
      </c>
      <c r="F171" s="8">
        <f>VLOOKUP(B171,[1]Data!$A:$R,15,FALSE)</f>
        <v>586510.76</v>
      </c>
      <c r="G171" s="67">
        <f>VLOOKUP(B171,[1]Data!$A:$R,16,FALSE)-VLOOKUP(A171,'[2]School Data'!$A:$E,5,FALSE)</f>
        <v>59838.790000000037</v>
      </c>
      <c r="H171" s="8">
        <f t="shared" si="15"/>
        <v>10.202505065721223</v>
      </c>
      <c r="I171" s="8">
        <f t="shared" si="17"/>
        <v>-1494.4699999999721</v>
      </c>
      <c r="J171" s="76">
        <f t="shared" si="16"/>
        <v>-2.4366387829376293</v>
      </c>
      <c r="K171" s="67">
        <v>61333.260000000009</v>
      </c>
      <c r="L171" s="67">
        <v>62179.939999999828</v>
      </c>
      <c r="M171" s="67">
        <v>83645.330000000191</v>
      </c>
      <c r="N171" s="67">
        <v>93338.01</v>
      </c>
      <c r="P171" s="65"/>
    </row>
    <row r="172" spans="1:16" x14ac:dyDescent="0.3">
      <c r="A172" s="5">
        <v>2856</v>
      </c>
      <c r="B172" s="5">
        <v>2059</v>
      </c>
      <c r="C172" s="6" t="s">
        <v>178</v>
      </c>
      <c r="D172" s="7" t="s">
        <v>12</v>
      </c>
      <c r="E172" s="8">
        <f>VLOOKUP(B172,[1]Data!$A:$R,8,FALSE)</f>
        <v>334.83333333333331</v>
      </c>
      <c r="F172" s="8">
        <f>VLOOKUP(B172,[1]Data!$A:$R,15,FALSE)</f>
        <v>2143186.6900000004</v>
      </c>
      <c r="G172" s="67">
        <f>VLOOKUP(B172,[1]Data!$A:$R,16,FALSE)-VLOOKUP(A172,'[2]School Data'!$A:$E,5,FALSE)</f>
        <v>272004.77999999956</v>
      </c>
      <c r="H172" s="8">
        <f t="shared" si="15"/>
        <v>12.691604575054519</v>
      </c>
      <c r="I172" s="8">
        <f t="shared" si="17"/>
        <v>27228.439999999246</v>
      </c>
      <c r="J172" s="76">
        <f t="shared" si="16"/>
        <v>11.123803877449598</v>
      </c>
      <c r="K172" s="67">
        <v>244776.34000000032</v>
      </c>
      <c r="L172" s="67">
        <v>266657.96000000043</v>
      </c>
      <c r="M172" s="67">
        <v>192083.27999999933</v>
      </c>
      <c r="N172" s="67">
        <v>169343.22</v>
      </c>
      <c r="P172" s="65"/>
    </row>
    <row r="173" spans="1:16" x14ac:dyDescent="0.3">
      <c r="A173" s="5">
        <v>4714</v>
      </c>
      <c r="B173" s="5">
        <v>5271</v>
      </c>
      <c r="C173" s="6" t="s">
        <v>179</v>
      </c>
      <c r="D173" s="7" t="s">
        <v>12</v>
      </c>
      <c r="E173" s="8">
        <f>VLOOKUP(B173,[1]Data!$A:$R,8,FALSE)</f>
        <v>362</v>
      </c>
      <c r="F173" s="8">
        <f>VLOOKUP(B173,[1]Data!$A:$R,15,FALSE)</f>
        <v>2106262.0600000005</v>
      </c>
      <c r="G173" s="67">
        <f>VLOOKUP(B173,[1]Data!$A:$R,16,FALSE)-VLOOKUP(A173,'[2]School Data'!$A:$E,5,FALSE)</f>
        <v>284131.28000000026</v>
      </c>
      <c r="H173" s="8">
        <f t="shared" ref="H173:H223" si="18">G173/F173*100</f>
        <v>13.489835163246505</v>
      </c>
      <c r="I173" s="8">
        <f t="shared" si="17"/>
        <v>28969.180000000168</v>
      </c>
      <c r="J173" s="76">
        <f t="shared" si="16"/>
        <v>11.353245642671917</v>
      </c>
      <c r="K173" s="67">
        <v>255162.10000000009</v>
      </c>
      <c r="L173" s="67">
        <v>120806.68000000017</v>
      </c>
      <c r="M173" s="67">
        <v>47135.349999999395</v>
      </c>
      <c r="N173" s="67">
        <v>15003.39</v>
      </c>
      <c r="P173" s="65"/>
    </row>
    <row r="174" spans="1:16" ht="15.45" customHeight="1" x14ac:dyDescent="0.3">
      <c r="A174" s="5"/>
      <c r="B174" s="5">
        <v>2569</v>
      </c>
      <c r="C174" s="6" t="s">
        <v>180</v>
      </c>
      <c r="D174" s="7" t="s">
        <v>18</v>
      </c>
      <c r="E174" s="8"/>
      <c r="F174" s="8"/>
      <c r="G174" s="67"/>
      <c r="H174" s="8"/>
      <c r="I174" s="8"/>
      <c r="J174" s="76"/>
      <c r="K174" s="67"/>
      <c r="L174" s="67"/>
      <c r="M174" s="67">
        <v>203205.07000000076</v>
      </c>
      <c r="N174" s="67">
        <v>243166.51</v>
      </c>
      <c r="P174" s="65"/>
    </row>
    <row r="175" spans="1:16" ht="16.5" customHeight="1" x14ac:dyDescent="0.3">
      <c r="A175" s="5">
        <v>4438</v>
      </c>
      <c r="B175" s="5">
        <v>2074</v>
      </c>
      <c r="C175" s="6" t="s">
        <v>181</v>
      </c>
      <c r="D175" s="7" t="s">
        <v>12</v>
      </c>
      <c r="E175" s="8">
        <f>VLOOKUP(B175,[1]Data!$A:$R,8,FALSE)</f>
        <v>182</v>
      </c>
      <c r="F175" s="8">
        <f>VLOOKUP(B175,[1]Data!$A:$R,15,FALSE)</f>
        <v>951906.19</v>
      </c>
      <c r="G175" s="67">
        <f>VLOOKUP(B175,[1]Data!$A:$R,16,FALSE)-VLOOKUP(A175,'[2]School Data'!$A:$E,5,FALSE)</f>
        <v>26670.480000000214</v>
      </c>
      <c r="H175" s="8">
        <f t="shared" si="18"/>
        <v>2.8017970972539019</v>
      </c>
      <c r="I175" s="8">
        <f t="shared" si="17"/>
        <v>-16045.329999999725</v>
      </c>
      <c r="J175" s="76">
        <f t="shared" si="16"/>
        <v>-37.562977267666817</v>
      </c>
      <c r="K175" s="67">
        <v>42715.809999999939</v>
      </c>
      <c r="L175" s="67">
        <v>57850.0900000002</v>
      </c>
      <c r="M175" s="67">
        <v>36788.490000000107</v>
      </c>
      <c r="N175" s="67">
        <v>50899</v>
      </c>
      <c r="P175" s="65"/>
    </row>
    <row r="176" spans="1:16" ht="17.55" customHeight="1" x14ac:dyDescent="0.3">
      <c r="A176" s="5">
        <v>4852</v>
      </c>
      <c r="B176" s="5">
        <v>5221</v>
      </c>
      <c r="C176" s="6" t="s">
        <v>182</v>
      </c>
      <c r="D176" s="7" t="s">
        <v>12</v>
      </c>
      <c r="E176" s="8">
        <f>VLOOKUP(B176,[1]Data!$A:$R,8,FALSE)</f>
        <v>248</v>
      </c>
      <c r="F176" s="8">
        <f>VLOOKUP(B176,[1]Data!$A:$R,15,FALSE)</f>
        <v>1197087.3500000001</v>
      </c>
      <c r="G176" s="67">
        <f>VLOOKUP(B176,[1]Data!$A:$R,16,FALSE)-VLOOKUP(A176,'[2]School Data'!$A:$E,5,FALSE)</f>
        <v>72736.670000000391</v>
      </c>
      <c r="H176" s="8">
        <f t="shared" si="18"/>
        <v>6.0761372175556261</v>
      </c>
      <c r="I176" s="8">
        <f t="shared" si="17"/>
        <v>1526.820000000298</v>
      </c>
      <c r="J176" s="76">
        <f t="shared" si="16"/>
        <v>2.144113489917892</v>
      </c>
      <c r="K176" s="67">
        <v>71209.850000000093</v>
      </c>
      <c r="L176" s="67">
        <v>84002.610000000102</v>
      </c>
      <c r="M176" s="67">
        <v>103760.18999999983</v>
      </c>
      <c r="N176" s="67">
        <v>65071.65</v>
      </c>
      <c r="P176" s="65"/>
    </row>
    <row r="177" spans="1:16" x14ac:dyDescent="0.3">
      <c r="A177" s="5">
        <v>3176</v>
      </c>
      <c r="B177" s="5">
        <v>2606</v>
      </c>
      <c r="C177" s="6" t="s">
        <v>183</v>
      </c>
      <c r="D177" s="7" t="s">
        <v>12</v>
      </c>
      <c r="E177" s="8">
        <f>VLOOKUP(B177,[1]Data!$A:$R,8,FALSE)</f>
        <v>607</v>
      </c>
      <c r="F177" s="8">
        <f>VLOOKUP(B177,[1]Data!$A:$R,15,FALSE)</f>
        <v>3859982.93</v>
      </c>
      <c r="G177" s="67">
        <f>VLOOKUP(B177,[1]Data!$A:$R,16,FALSE)-VLOOKUP(A177,'[2]School Data'!$A:$E,5,FALSE)</f>
        <v>701014.77000000095</v>
      </c>
      <c r="H177" s="8">
        <f t="shared" si="18"/>
        <v>18.161084717543062</v>
      </c>
      <c r="I177" s="8">
        <f t="shared" si="17"/>
        <v>17191.039999999106</v>
      </c>
      <c r="J177" s="76">
        <f t="shared" si="16"/>
        <v>2.5139578002066494</v>
      </c>
      <c r="K177" s="67">
        <v>683823.73000000184</v>
      </c>
      <c r="L177" s="67">
        <v>677736.16000000015</v>
      </c>
      <c r="M177" s="67">
        <v>781524.28000000026</v>
      </c>
      <c r="N177" s="67">
        <v>776750.28</v>
      </c>
      <c r="P177" s="65"/>
    </row>
    <row r="178" spans="1:16" x14ac:dyDescent="0.3">
      <c r="A178" s="5">
        <v>1846</v>
      </c>
      <c r="B178" s="5">
        <v>2063</v>
      </c>
      <c r="C178" s="6" t="s">
        <v>184</v>
      </c>
      <c r="D178" s="7" t="s">
        <v>12</v>
      </c>
      <c r="E178" s="8">
        <f>VLOOKUP(B178,[1]Data!$A:$R,8,FALSE)</f>
        <v>266</v>
      </c>
      <c r="F178" s="8">
        <f>VLOOKUP(B178,[1]Data!$A:$R,15,FALSE)</f>
        <v>1943843.04</v>
      </c>
      <c r="G178" s="67">
        <f>VLOOKUP(B178,[1]Data!$A:$R,16,FALSE)-VLOOKUP(A178,'[2]School Data'!$A:$E,5,FALSE)</f>
        <v>429574</v>
      </c>
      <c r="H178" s="8">
        <f t="shared" si="18"/>
        <v>22.0992122903092</v>
      </c>
      <c r="I178" s="8">
        <f t="shared" si="17"/>
        <v>12945.610000000568</v>
      </c>
      <c r="J178" s="76">
        <f t="shared" si="16"/>
        <v>3.1072318427461427</v>
      </c>
      <c r="K178" s="67">
        <v>416628.38999999943</v>
      </c>
      <c r="L178" s="67">
        <v>314564.38999999966</v>
      </c>
      <c r="M178" s="67">
        <v>372332.44999999972</v>
      </c>
      <c r="N178" s="67">
        <v>427092.82</v>
      </c>
      <c r="P178" s="65"/>
    </row>
    <row r="179" spans="1:16" x14ac:dyDescent="0.3">
      <c r="A179" s="5">
        <v>1844</v>
      </c>
      <c r="B179" s="5">
        <v>2062</v>
      </c>
      <c r="C179" s="6" t="s">
        <v>185</v>
      </c>
      <c r="D179" s="7" t="s">
        <v>12</v>
      </c>
      <c r="E179" s="8">
        <f>VLOOKUP(B179,[1]Data!$A:$R,8,FALSE)</f>
        <v>330</v>
      </c>
      <c r="F179" s="8">
        <f>VLOOKUP(B179,[1]Data!$A:$R,15,FALSE)</f>
        <v>1914078.6700000002</v>
      </c>
      <c r="G179" s="67">
        <f>VLOOKUP(B179,[1]Data!$A:$R,16,FALSE)-VLOOKUP(A179,'[2]School Data'!$A:$E,5,FALSE)</f>
        <v>382943.6400000006</v>
      </c>
      <c r="H179" s="8">
        <f t="shared" si="18"/>
        <v>20.006682379465655</v>
      </c>
      <c r="I179" s="8">
        <f t="shared" si="17"/>
        <v>108407.09000000078</v>
      </c>
      <c r="J179" s="76">
        <f t="shared" si="16"/>
        <v>39.487306881360915</v>
      </c>
      <c r="K179" s="67">
        <v>274536.54999999981</v>
      </c>
      <c r="L179" s="67">
        <v>185478.75999999978</v>
      </c>
      <c r="M179" s="67">
        <v>201287.6400000006</v>
      </c>
      <c r="N179" s="67">
        <v>126593.61</v>
      </c>
      <c r="P179" s="65"/>
    </row>
    <row r="180" spans="1:16" ht="16.95" customHeight="1" x14ac:dyDescent="0.3">
      <c r="A180" s="5">
        <v>3402</v>
      </c>
      <c r="B180" s="5">
        <v>3670</v>
      </c>
      <c r="C180" s="6" t="s">
        <v>186</v>
      </c>
      <c r="D180" s="7" t="s">
        <v>12</v>
      </c>
      <c r="E180" s="8">
        <f>VLOOKUP(B180,[1]Data!$A:$R,8,FALSE)</f>
        <v>182</v>
      </c>
      <c r="F180" s="8">
        <f>VLOOKUP(B180,[1]Data!$A:$R,15,FALSE)</f>
        <v>892625.64</v>
      </c>
      <c r="G180" s="67">
        <f>VLOOKUP(B180,[1]Data!$A:$R,16,FALSE)-VLOOKUP(A180,'[2]School Data'!$A:$E,5,FALSE)</f>
        <v>15171.369999999995</v>
      </c>
      <c r="H180" s="8">
        <f t="shared" si="18"/>
        <v>1.6996341265751673</v>
      </c>
      <c r="I180" s="8">
        <f t="shared" si="17"/>
        <v>14439.490000000224</v>
      </c>
      <c r="J180" s="76">
        <f t="shared" si="16"/>
        <v>1972.9313548675639</v>
      </c>
      <c r="K180" s="67">
        <v>731.87999999977183</v>
      </c>
      <c r="L180" s="67">
        <v>-29506.29999999993</v>
      </c>
      <c r="M180" s="67">
        <v>19063.740000000002</v>
      </c>
      <c r="N180" s="67">
        <v>-1967.52</v>
      </c>
      <c r="P180" s="65"/>
    </row>
    <row r="181" spans="1:16" x14ac:dyDescent="0.3">
      <c r="A181" s="5"/>
      <c r="B181" s="5">
        <v>3221</v>
      </c>
      <c r="C181" s="6" t="s">
        <v>187</v>
      </c>
      <c r="D181" s="7" t="s">
        <v>18</v>
      </c>
      <c r="E181" s="8"/>
      <c r="F181" s="8"/>
      <c r="G181" s="67"/>
      <c r="H181" s="8"/>
      <c r="I181" s="8"/>
      <c r="J181" s="76"/>
      <c r="K181" s="67"/>
      <c r="L181" s="67"/>
      <c r="M181" s="67"/>
      <c r="N181" s="67">
        <v>56448.770000000019</v>
      </c>
      <c r="P181" s="65"/>
    </row>
    <row r="182" spans="1:16" ht="17.55" customHeight="1" x14ac:dyDescent="0.3">
      <c r="A182" s="5">
        <v>1848</v>
      </c>
      <c r="B182" s="5">
        <v>2007</v>
      </c>
      <c r="C182" s="6" t="s">
        <v>188</v>
      </c>
      <c r="D182" s="7" t="s">
        <v>12</v>
      </c>
      <c r="E182" s="8">
        <f>VLOOKUP(B182,[1]Data!$A:$R,8,FALSE)</f>
        <v>294</v>
      </c>
      <c r="F182" s="8">
        <f>VLOOKUP(B182,[1]Data!$A:$R,15,FALSE)</f>
        <v>1595286.75</v>
      </c>
      <c r="G182" s="67">
        <f>VLOOKUP(B182,[1]Data!$A:$R,16,FALSE)-VLOOKUP(A182,'[2]School Data'!$A:$E,5,FALSE)</f>
        <v>173216.3599999994</v>
      </c>
      <c r="H182" s="8">
        <f t="shared" si="18"/>
        <v>10.858007815836206</v>
      </c>
      <c r="I182" s="8">
        <f t="shared" si="17"/>
        <v>-20914.010000000708</v>
      </c>
      <c r="J182" s="76">
        <f t="shared" si="16"/>
        <v>-10.773177839201923</v>
      </c>
      <c r="K182" s="67">
        <v>194130.37000000011</v>
      </c>
      <c r="L182" s="67">
        <v>154441.82999999984</v>
      </c>
      <c r="M182" s="67">
        <v>185111.21999999951</v>
      </c>
      <c r="N182" s="67">
        <v>138597.79</v>
      </c>
      <c r="P182" s="65"/>
    </row>
    <row r="183" spans="1:16" ht="17.55" customHeight="1" x14ac:dyDescent="0.3">
      <c r="A183" s="5">
        <v>3440</v>
      </c>
      <c r="B183" s="5">
        <v>2733</v>
      </c>
      <c r="C183" s="6" t="s">
        <v>189</v>
      </c>
      <c r="D183" s="7" t="s">
        <v>12</v>
      </c>
      <c r="E183" s="8">
        <f>VLOOKUP(B183,[1]Data!$A:$R,8,FALSE)</f>
        <v>282</v>
      </c>
      <c r="F183" s="8">
        <f>VLOOKUP(B183,[1]Data!$A:$R,15,FALSE)</f>
        <v>1461561.48</v>
      </c>
      <c r="G183" s="67">
        <f>VLOOKUP(B183,[1]Data!$A:$R,16,FALSE)-VLOOKUP(A183,'[2]School Data'!$A:$E,5,FALSE)</f>
        <v>117565.37000000034</v>
      </c>
      <c r="H183" s="8">
        <f t="shared" si="18"/>
        <v>8.0438196824946662</v>
      </c>
      <c r="I183" s="8">
        <f t="shared" si="17"/>
        <v>-26380.489999999525</v>
      </c>
      <c r="J183" s="76">
        <f t="shared" si="16"/>
        <v>-18.326675042963757</v>
      </c>
      <c r="K183" s="67">
        <v>143945.85999999987</v>
      </c>
      <c r="L183" s="67">
        <v>120660.85000000033</v>
      </c>
      <c r="M183" s="67">
        <v>141653.4299999997</v>
      </c>
      <c r="N183" s="67">
        <v>121434.05</v>
      </c>
      <c r="P183" s="65"/>
    </row>
    <row r="184" spans="1:16" ht="15" customHeight="1" x14ac:dyDescent="0.3">
      <c r="A184" s="5">
        <v>3456</v>
      </c>
      <c r="B184" s="5">
        <v>2760</v>
      </c>
      <c r="C184" s="6" t="s">
        <v>190</v>
      </c>
      <c r="D184" s="7" t="s">
        <v>12</v>
      </c>
      <c r="E184" s="8">
        <f>VLOOKUP(B184,[1]Data!$A:$R,8,FALSE)</f>
        <v>179</v>
      </c>
      <c r="F184" s="8">
        <f>VLOOKUP(B184,[1]Data!$A:$R,15,FALSE)</f>
        <v>991113.06</v>
      </c>
      <c r="G184" s="67">
        <f>VLOOKUP(B184,[1]Data!$A:$R,16,FALSE)-VLOOKUP(A184,'[2]School Data'!$A:$E,5,FALSE)</f>
        <v>92401.029999999912</v>
      </c>
      <c r="H184" s="8">
        <f t="shared" si="18"/>
        <v>9.3229555465649803</v>
      </c>
      <c r="I184" s="8">
        <f t="shared" si="17"/>
        <v>25380.889999999781</v>
      </c>
      <c r="J184" s="76">
        <f t="shared" si="16"/>
        <v>37.870541601374946</v>
      </c>
      <c r="K184" s="67">
        <v>67020.14000000013</v>
      </c>
      <c r="L184" s="67">
        <v>18924.810000000172</v>
      </c>
      <c r="M184" s="67">
        <v>38865.10999999987</v>
      </c>
      <c r="N184" s="67">
        <v>40712.269999999997</v>
      </c>
      <c r="P184" s="65"/>
    </row>
    <row r="185" spans="1:16" ht="15" customHeight="1" x14ac:dyDescent="0.3">
      <c r="A185" s="5">
        <v>1850</v>
      </c>
      <c r="B185" s="5">
        <v>2008</v>
      </c>
      <c r="C185" s="6" t="s">
        <v>191</v>
      </c>
      <c r="D185" s="7" t="s">
        <v>12</v>
      </c>
      <c r="E185" s="8">
        <f>VLOOKUP(B185,[1]Data!$A:$R,8,FALSE)</f>
        <v>404</v>
      </c>
      <c r="F185" s="8">
        <f>VLOOKUP(B185,[1]Data!$A:$R,15,FALSE)</f>
        <v>2228052.08</v>
      </c>
      <c r="G185" s="67">
        <f>VLOOKUP(B185,[1]Data!$A:$R,16,FALSE)-VLOOKUP(A185,'[2]School Data'!$A:$E,5,FALSE)</f>
        <v>21415.360000000335</v>
      </c>
      <c r="H185" s="8">
        <f t="shared" si="18"/>
        <v>0.96116963298274127</v>
      </c>
      <c r="I185" s="8">
        <f t="shared" si="17"/>
        <v>-66586.550000000279</v>
      </c>
      <c r="J185" s="76">
        <f t="shared" si="16"/>
        <v>-75.664891818825083</v>
      </c>
      <c r="K185" s="67">
        <v>88001.910000000615</v>
      </c>
      <c r="L185" s="67">
        <v>68428.970000000205</v>
      </c>
      <c r="M185" s="67">
        <v>126945.94000000018</v>
      </c>
      <c r="N185" s="67">
        <v>122058.21</v>
      </c>
      <c r="P185" s="65"/>
    </row>
    <row r="186" spans="1:16" ht="15.45" customHeight="1" x14ac:dyDescent="0.3">
      <c r="A186" s="5">
        <v>4770</v>
      </c>
      <c r="B186" s="5">
        <v>2004</v>
      </c>
      <c r="C186" s="6" t="s">
        <v>192</v>
      </c>
      <c r="D186" s="7" t="s">
        <v>12</v>
      </c>
      <c r="E186" s="8">
        <f>VLOOKUP(B186,[1]Data!$A:$R,8,FALSE)</f>
        <v>420</v>
      </c>
      <c r="F186" s="8">
        <f>VLOOKUP(B186,[1]Data!$A:$R,15,FALSE)</f>
        <v>2025019.6099999999</v>
      </c>
      <c r="G186" s="67">
        <f>VLOOKUP(B186,[1]Data!$A:$R,16,FALSE)-VLOOKUP(A186,'[2]School Data'!$A:$E,5,FALSE)</f>
        <v>53046.080000000075</v>
      </c>
      <c r="H186" s="8">
        <f t="shared" si="18"/>
        <v>2.6195341387336035</v>
      </c>
      <c r="I186" s="8">
        <f t="shared" si="17"/>
        <v>48167.350000000559</v>
      </c>
      <c r="J186" s="76">
        <f t="shared" si="16"/>
        <v>987.29279956065079</v>
      </c>
      <c r="K186" s="67">
        <v>4878.7299999995157</v>
      </c>
      <c r="L186" s="67">
        <v>-7410.260000000475</v>
      </c>
      <c r="M186" s="67">
        <v>65652.000000000466</v>
      </c>
      <c r="N186" s="67">
        <v>105875.48</v>
      </c>
      <c r="P186" s="65"/>
    </row>
    <row r="187" spans="1:16" x14ac:dyDescent="0.3">
      <c r="A187" s="5"/>
      <c r="B187" s="5">
        <v>2529</v>
      </c>
      <c r="C187" s="6" t="s">
        <v>193</v>
      </c>
      <c r="D187" s="7" t="s">
        <v>18</v>
      </c>
      <c r="E187" s="8"/>
      <c r="F187" s="8"/>
      <c r="G187" s="67"/>
      <c r="H187" s="8"/>
      <c r="I187" s="8"/>
      <c r="J187" s="76"/>
      <c r="K187" s="67"/>
      <c r="L187" s="67"/>
      <c r="M187" s="67"/>
      <c r="N187" s="67">
        <v>127165.97</v>
      </c>
      <c r="P187" s="65"/>
    </row>
    <row r="188" spans="1:16" x14ac:dyDescent="0.3">
      <c r="A188" s="5">
        <v>1784</v>
      </c>
      <c r="B188" s="5">
        <v>2027</v>
      </c>
      <c r="C188" s="6" t="s">
        <v>194</v>
      </c>
      <c r="D188" s="7" t="s">
        <v>12</v>
      </c>
      <c r="E188" s="8">
        <f>VLOOKUP(B188,[1]Data!$A:$R,8,FALSE)</f>
        <v>288</v>
      </c>
      <c r="F188" s="8">
        <f>VLOOKUP(B188,[1]Data!$A:$R,15,FALSE)</f>
        <v>2424988.66</v>
      </c>
      <c r="G188" s="67">
        <f>VLOOKUP(B188,[1]Data!$A:$R,16,FALSE)-VLOOKUP(A188,'[2]School Data'!$A:$E,5,FALSE)</f>
        <v>255859.61999999965</v>
      </c>
      <c r="H188" s="8">
        <f t="shared" si="18"/>
        <v>10.550961504290072</v>
      </c>
      <c r="I188" s="8">
        <f t="shared" si="17"/>
        <v>-98458.640000000596</v>
      </c>
      <c r="J188" s="76">
        <f t="shared" si="16"/>
        <v>-27.788192457255949</v>
      </c>
      <c r="K188" s="67">
        <v>354318.26000000024</v>
      </c>
      <c r="L188" s="67">
        <v>258967.33999999985</v>
      </c>
      <c r="M188" s="67">
        <v>238088.83999999985</v>
      </c>
      <c r="N188" s="67">
        <v>266441.81</v>
      </c>
      <c r="P188" s="65"/>
    </row>
    <row r="189" spans="1:16" x14ac:dyDescent="0.3">
      <c r="A189" s="5">
        <v>1852</v>
      </c>
      <c r="B189" s="5">
        <v>2010</v>
      </c>
      <c r="C189" s="6" t="s">
        <v>195</v>
      </c>
      <c r="D189" s="7" t="s">
        <v>12</v>
      </c>
      <c r="E189" s="8">
        <f>VLOOKUP(B189,[1]Data!$A:$R,8,FALSE)</f>
        <v>206</v>
      </c>
      <c r="F189" s="8">
        <f>VLOOKUP(B189,[1]Data!$A:$R,15,FALSE)</f>
        <v>1240580.43</v>
      </c>
      <c r="G189" s="67">
        <f>VLOOKUP(B189,[1]Data!$A:$R,16,FALSE)-VLOOKUP(A189,'[2]School Data'!$A:$E,5,FALSE)</f>
        <v>246800.11999999973</v>
      </c>
      <c r="H189" s="8">
        <f t="shared" si="18"/>
        <v>19.893923362953561</v>
      </c>
      <c r="I189" s="8">
        <f t="shared" si="17"/>
        <v>28911.0699999996</v>
      </c>
      <c r="J189" s="76">
        <f t="shared" si="16"/>
        <v>13.268711759493918</v>
      </c>
      <c r="K189" s="67">
        <v>217889.05000000013</v>
      </c>
      <c r="L189" s="67">
        <v>156681.22000000018</v>
      </c>
      <c r="M189" s="67">
        <v>130588.26000000018</v>
      </c>
      <c r="N189" s="67">
        <v>163764.74</v>
      </c>
      <c r="P189" s="65"/>
    </row>
    <row r="190" spans="1:16" x14ac:dyDescent="0.3">
      <c r="A190" s="5"/>
      <c r="B190" s="5">
        <v>3461</v>
      </c>
      <c r="C190" s="6" t="s">
        <v>196</v>
      </c>
      <c r="D190" s="7" t="s">
        <v>18</v>
      </c>
      <c r="E190" s="8"/>
      <c r="F190" s="8"/>
      <c r="G190" s="67"/>
      <c r="H190" s="8"/>
      <c r="I190" s="8"/>
      <c r="J190" s="76"/>
      <c r="K190" s="67"/>
      <c r="L190" s="67"/>
      <c r="M190" s="67"/>
      <c r="N190" s="67">
        <v>77434.880000000005</v>
      </c>
      <c r="P190" s="65"/>
    </row>
    <row r="191" spans="1:16" ht="14.55" customHeight="1" x14ac:dyDescent="0.3">
      <c r="A191" s="5">
        <v>1854</v>
      </c>
      <c r="B191" s="5">
        <v>3040</v>
      </c>
      <c r="C191" s="6" t="s">
        <v>197</v>
      </c>
      <c r="D191" s="7" t="s">
        <v>12</v>
      </c>
      <c r="E191" s="8">
        <f>VLOOKUP(B191,[1]Data!$A:$R,8,FALSE)</f>
        <v>195</v>
      </c>
      <c r="F191" s="8">
        <f>VLOOKUP(B191,[1]Data!$A:$R,15,FALSE)</f>
        <v>1164915.0899999999</v>
      </c>
      <c r="G191" s="67">
        <f>VLOOKUP(B191,[1]Data!$A:$R,16,FALSE)-VLOOKUP(A191,'[2]School Data'!$A:$E,5,FALSE)</f>
        <v>45410.580000000075</v>
      </c>
      <c r="H191" s="8">
        <f t="shared" si="18"/>
        <v>3.8981879786620399</v>
      </c>
      <c r="I191" s="8">
        <f t="shared" si="17"/>
        <v>-61643.749999999884</v>
      </c>
      <c r="J191" s="76">
        <f t="shared" si="16"/>
        <v>-57.581743774399321</v>
      </c>
      <c r="K191" s="67">
        <v>107054.32999999996</v>
      </c>
      <c r="L191" s="67">
        <v>50589.680000000168</v>
      </c>
      <c r="M191" s="67">
        <v>44141.04999999993</v>
      </c>
      <c r="N191" s="67">
        <v>7214.07</v>
      </c>
      <c r="P191" s="65"/>
    </row>
    <row r="192" spans="1:16" x14ac:dyDescent="0.3">
      <c r="A192" s="5"/>
      <c r="B192" s="5">
        <v>2629</v>
      </c>
      <c r="C192" s="6" t="s">
        <v>198</v>
      </c>
      <c r="D192" s="7" t="s">
        <v>18</v>
      </c>
      <c r="E192" s="8"/>
      <c r="F192" s="8"/>
      <c r="G192" s="67"/>
      <c r="H192" s="8"/>
      <c r="I192" s="8"/>
      <c r="J192" s="76"/>
      <c r="K192" s="67"/>
      <c r="L192" s="67"/>
      <c r="M192" s="67"/>
      <c r="N192" s="67">
        <v>232853.69</v>
      </c>
      <c r="P192" s="65"/>
    </row>
    <row r="193" spans="1:16" x14ac:dyDescent="0.3">
      <c r="A193" s="5">
        <v>4828</v>
      </c>
      <c r="B193" s="5">
        <v>2679</v>
      </c>
      <c r="C193" s="6" t="s">
        <v>199</v>
      </c>
      <c r="D193" s="7" t="s">
        <v>18</v>
      </c>
      <c r="E193" s="8"/>
      <c r="F193" s="8"/>
      <c r="G193" s="67"/>
      <c r="H193" s="8"/>
      <c r="I193" s="8"/>
      <c r="J193" s="76"/>
      <c r="K193" s="67"/>
      <c r="L193" s="67"/>
      <c r="M193" s="67">
        <v>183612.38000000012</v>
      </c>
      <c r="N193" s="67">
        <v>176307.06</v>
      </c>
      <c r="P193" s="65"/>
    </row>
    <row r="194" spans="1:16" ht="13.05" customHeight="1" x14ac:dyDescent="0.3">
      <c r="A194" s="5">
        <v>1858</v>
      </c>
      <c r="B194" s="5">
        <v>2056</v>
      </c>
      <c r="C194" s="6" t="s">
        <v>200</v>
      </c>
      <c r="D194" s="7" t="s">
        <v>12</v>
      </c>
      <c r="E194" s="8">
        <f>VLOOKUP(B194,[1]Data!$A:$R,8,FALSE)</f>
        <v>176</v>
      </c>
      <c r="F194" s="8">
        <f>VLOOKUP(B194,[1]Data!$A:$R,15,FALSE)</f>
        <v>920502.74</v>
      </c>
      <c r="G194" s="67">
        <f>VLOOKUP(B194,[1]Data!$A:$R,16,FALSE)-VLOOKUP(A194,'[2]School Data'!$A:$E,5,FALSE)</f>
        <v>68336.140000000014</v>
      </c>
      <c r="H194" s="8">
        <f t="shared" si="18"/>
        <v>7.4237845288760376</v>
      </c>
      <c r="I194" s="8">
        <f t="shared" si="17"/>
        <v>33314.90000000014</v>
      </c>
      <c r="J194" s="76">
        <f t="shared" si="16"/>
        <v>95.127699647414715</v>
      </c>
      <c r="K194" s="67">
        <v>35021.239999999874</v>
      </c>
      <c r="L194" s="67">
        <v>17776.160000000149</v>
      </c>
      <c r="M194" s="67">
        <v>15982.689999999944</v>
      </c>
      <c r="N194" s="67">
        <v>6732.98</v>
      </c>
      <c r="P194" s="65"/>
    </row>
    <row r="195" spans="1:16" x14ac:dyDescent="0.3">
      <c r="A195" s="5">
        <v>1856</v>
      </c>
      <c r="B195" s="5">
        <v>2055</v>
      </c>
      <c r="C195" s="6" t="s">
        <v>201</v>
      </c>
      <c r="D195" s="7" t="s">
        <v>12</v>
      </c>
      <c r="E195" s="8">
        <f>VLOOKUP(B195,[1]Data!$A:$R,8,FALSE)</f>
        <v>257</v>
      </c>
      <c r="F195" s="8">
        <f>VLOOKUP(B195,[1]Data!$A:$R,15,FALSE)</f>
        <v>1402153.12</v>
      </c>
      <c r="G195" s="67">
        <f>VLOOKUP(B195,[1]Data!$A:$R,16,FALSE)-VLOOKUP(A195,'[2]School Data'!$A:$E,5,FALSE)</f>
        <v>360800.35000000009</v>
      </c>
      <c r="H195" s="8">
        <f t="shared" si="18"/>
        <v>25.731879411287125</v>
      </c>
      <c r="I195" s="8">
        <f t="shared" si="17"/>
        <v>149815.85000000009</v>
      </c>
      <c r="J195" s="76">
        <f t="shared" ref="J195:J254" si="19">I195/K195*100</f>
        <v>71.007988738509269</v>
      </c>
      <c r="K195" s="67">
        <v>210984.5</v>
      </c>
      <c r="L195" s="67">
        <v>95939.680000000168</v>
      </c>
      <c r="M195" s="67">
        <v>86807.629999999888</v>
      </c>
      <c r="N195" s="67">
        <v>82366.679999999993</v>
      </c>
      <c r="P195" s="65"/>
    </row>
    <row r="196" spans="1:16" ht="13.05" customHeight="1" x14ac:dyDescent="0.3">
      <c r="A196" s="5">
        <v>1240</v>
      </c>
      <c r="B196" s="5">
        <v>2799</v>
      </c>
      <c r="C196" s="6" t="s">
        <v>202</v>
      </c>
      <c r="D196" s="7" t="s">
        <v>12</v>
      </c>
      <c r="E196" s="8">
        <f>VLOOKUP(B196,[1]Data!$A:$R,8,FALSE)</f>
        <v>183</v>
      </c>
      <c r="F196" s="8">
        <f>VLOOKUP(B196,[1]Data!$A:$R,15,FALSE)</f>
        <v>891380.76</v>
      </c>
      <c r="G196" s="67">
        <f>VLOOKUP(B196,[1]Data!$A:$R,16,FALSE)-VLOOKUP(A196,'[2]School Data'!$A:$E,5,FALSE)</f>
        <v>-17087.989999999758</v>
      </c>
      <c r="H196" s="8">
        <f t="shared" si="18"/>
        <v>-1.9170247740146151</v>
      </c>
      <c r="I196" s="8">
        <f t="shared" si="17"/>
        <v>-17501.789999999688</v>
      </c>
      <c r="J196" s="76">
        <f t="shared" si="19"/>
        <v>-4229.528757854674</v>
      </c>
      <c r="K196" s="67">
        <v>413.79999999993015</v>
      </c>
      <c r="L196" s="67">
        <v>2031.3799999998882</v>
      </c>
      <c r="M196" s="67">
        <v>52908.860000000102</v>
      </c>
      <c r="N196" s="67">
        <v>45188.7</v>
      </c>
      <c r="P196" s="65"/>
    </row>
    <row r="197" spans="1:16" ht="14.55" customHeight="1" x14ac:dyDescent="0.3">
      <c r="A197" s="5">
        <v>1888</v>
      </c>
      <c r="B197" s="5">
        <v>3839</v>
      </c>
      <c r="C197" s="6" t="s">
        <v>203</v>
      </c>
      <c r="D197" s="7" t="s">
        <v>12</v>
      </c>
      <c r="E197" s="8">
        <f>VLOOKUP(B197,[1]Data!$A:$R,8,FALSE)</f>
        <v>382</v>
      </c>
      <c r="F197" s="8">
        <f>VLOOKUP(B197,[1]Data!$A:$R,15,FALSE)</f>
        <v>1844859.39</v>
      </c>
      <c r="G197" s="67">
        <f>VLOOKUP(B197,[1]Data!$A:$R,16,FALSE)-VLOOKUP(A197,'[2]School Data'!$A:$E,5,FALSE)</f>
        <v>2979.3299999998417</v>
      </c>
      <c r="H197" s="8">
        <f t="shared" si="18"/>
        <v>0.16149360846410316</v>
      </c>
      <c r="I197" s="8">
        <f t="shared" si="17"/>
        <v>34677.319999999367</v>
      </c>
      <c r="J197" s="76">
        <f t="shared" si="19"/>
        <v>-109.39911331917224</v>
      </c>
      <c r="K197" s="67">
        <v>-31697.989999999525</v>
      </c>
      <c r="L197" s="67">
        <v>-59716.759999999544</v>
      </c>
      <c r="M197" s="67">
        <v>-76140.029999999562</v>
      </c>
      <c r="N197" s="67">
        <v>13756.96</v>
      </c>
      <c r="P197" s="65"/>
    </row>
    <row r="198" spans="1:16" x14ac:dyDescent="0.3">
      <c r="A198" s="5">
        <v>1258</v>
      </c>
      <c r="B198" s="5">
        <v>2541</v>
      </c>
      <c r="C198" s="6" t="s">
        <v>204</v>
      </c>
      <c r="D198" s="7" t="s">
        <v>12</v>
      </c>
      <c r="E198" s="8">
        <f>VLOOKUP(B198,[1]Data!$A:$R,8,FALSE)</f>
        <v>183</v>
      </c>
      <c r="F198" s="8">
        <f>VLOOKUP(B198,[1]Data!$A:$R,15,FALSE)</f>
        <v>969904.80999999982</v>
      </c>
      <c r="G198" s="67">
        <f>VLOOKUP(B198,[1]Data!$A:$R,16,FALSE)-VLOOKUP(A198,'[2]School Data'!$A:$E,5,FALSE)</f>
        <v>142236.83000000019</v>
      </c>
      <c r="H198" s="8">
        <f t="shared" si="18"/>
        <v>14.66502985999216</v>
      </c>
      <c r="I198" s="8">
        <f t="shared" si="17"/>
        <v>63629.400000000373</v>
      </c>
      <c r="J198" s="76">
        <f t="shared" si="19"/>
        <v>80.945783369333554</v>
      </c>
      <c r="K198" s="67">
        <v>78607.429999999818</v>
      </c>
      <c r="L198" s="67">
        <v>53339.069999999716</v>
      </c>
      <c r="M198" s="67">
        <v>56946.15000000014</v>
      </c>
      <c r="N198" s="67">
        <v>28413.95</v>
      </c>
      <c r="P198" s="65"/>
    </row>
    <row r="199" spans="1:16" x14ac:dyDescent="0.3">
      <c r="A199" s="5">
        <v>1256</v>
      </c>
      <c r="B199" s="5">
        <v>2181</v>
      </c>
      <c r="C199" s="6" t="s">
        <v>205</v>
      </c>
      <c r="D199" s="7" t="s">
        <v>12</v>
      </c>
      <c r="E199" s="8">
        <f>VLOOKUP(B199,[1]Data!$A:$R,8,FALSE)</f>
        <v>260</v>
      </c>
      <c r="F199" s="8">
        <f>VLOOKUP(B199,[1]Data!$A:$R,15,FALSE)</f>
        <v>1297051.98</v>
      </c>
      <c r="G199" s="67">
        <f>VLOOKUP(B199,[1]Data!$A:$R,16,FALSE)-VLOOKUP(A199,'[2]School Data'!$A:$E,5,FALSE)</f>
        <v>120067.48999999976</v>
      </c>
      <c r="H199" s="8">
        <f t="shared" si="18"/>
        <v>9.2569528323760597</v>
      </c>
      <c r="I199" s="8">
        <f t="shared" si="17"/>
        <v>-15968.490000000689</v>
      </c>
      <c r="J199" s="76">
        <f t="shared" si="19"/>
        <v>-11.738431259142351</v>
      </c>
      <c r="K199" s="67">
        <v>136035.98000000045</v>
      </c>
      <c r="L199" s="67">
        <v>190772.10000000009</v>
      </c>
      <c r="M199" s="67">
        <v>171358.80999999982</v>
      </c>
      <c r="N199" s="67">
        <v>137166.43</v>
      </c>
      <c r="P199" s="65"/>
    </row>
    <row r="200" spans="1:16" ht="16.05" customHeight="1" x14ac:dyDescent="0.3">
      <c r="A200" s="5">
        <v>3670</v>
      </c>
      <c r="B200" s="5">
        <v>3730</v>
      </c>
      <c r="C200" s="6" t="s">
        <v>206</v>
      </c>
      <c r="D200" s="7" t="s">
        <v>12</v>
      </c>
      <c r="E200" s="8">
        <f>VLOOKUP(B200,[1]Data!$A:$R,8,FALSE)</f>
        <v>129</v>
      </c>
      <c r="F200" s="8">
        <f>VLOOKUP(B200,[1]Data!$A:$R,15,FALSE)</f>
        <v>672078.59</v>
      </c>
      <c r="G200" s="67">
        <f>VLOOKUP(B200,[1]Data!$A:$R,16,FALSE)-VLOOKUP(A200,'[2]School Data'!$A:$E,5,FALSE)</f>
        <v>40581.790000000037</v>
      </c>
      <c r="H200" s="8">
        <f t="shared" si="18"/>
        <v>6.0382506754158083</v>
      </c>
      <c r="I200" s="8">
        <f t="shared" si="17"/>
        <v>16566.079999999958</v>
      </c>
      <c r="J200" s="76">
        <f t="shared" si="19"/>
        <v>68.980180057137204</v>
      </c>
      <c r="K200" s="67">
        <v>24015.710000000079</v>
      </c>
      <c r="L200" s="67">
        <v>22047.530000000028</v>
      </c>
      <c r="M200" s="67">
        <v>15567.050000000163</v>
      </c>
      <c r="N200" s="67">
        <v>16301.87</v>
      </c>
      <c r="P200" s="65"/>
    </row>
    <row r="201" spans="1:16" x14ac:dyDescent="0.3">
      <c r="A201" s="5">
        <v>3750</v>
      </c>
      <c r="B201" s="5">
        <v>2460</v>
      </c>
      <c r="C201" s="6" t="s">
        <v>207</v>
      </c>
      <c r="D201" s="7" t="s">
        <v>12</v>
      </c>
      <c r="E201" s="8">
        <f>VLOOKUP(B201,[1]Data!$A:$R,8,FALSE)</f>
        <v>142</v>
      </c>
      <c r="F201" s="8">
        <f>VLOOKUP(B201,[1]Data!$A:$R,15,FALSE)</f>
        <v>918113.97</v>
      </c>
      <c r="G201" s="67">
        <f>VLOOKUP(B201,[1]Data!$A:$R,16,FALSE)-VLOOKUP(A201,'[2]School Data'!$A:$E,5,FALSE)</f>
        <v>139751.54999999999</v>
      </c>
      <c r="H201" s="8">
        <f t="shared" si="18"/>
        <v>15.221590626706179</v>
      </c>
      <c r="I201" s="8">
        <f t="shared" si="17"/>
        <v>-32299.419999999867</v>
      </c>
      <c r="J201" s="76">
        <f t="shared" si="19"/>
        <v>-18.773169369518751</v>
      </c>
      <c r="K201" s="67">
        <v>172050.96999999986</v>
      </c>
      <c r="L201" s="67">
        <v>111735.92999999993</v>
      </c>
      <c r="M201" s="67">
        <v>86065.060000000056</v>
      </c>
      <c r="N201" s="67">
        <v>46720.87</v>
      </c>
      <c r="P201" s="65"/>
    </row>
    <row r="202" spans="1:16" x14ac:dyDescent="0.3">
      <c r="A202" s="5">
        <v>3758</v>
      </c>
      <c r="B202" s="5">
        <v>3247</v>
      </c>
      <c r="C202" s="6" t="s">
        <v>208</v>
      </c>
      <c r="D202" s="7" t="s">
        <v>12</v>
      </c>
      <c r="E202" s="8">
        <f>VLOOKUP(B202,[1]Data!$A:$R,8,FALSE)</f>
        <v>106</v>
      </c>
      <c r="F202" s="8">
        <f>VLOOKUP(B202,[1]Data!$A:$R,15,FALSE)</f>
        <v>664894.80000000005</v>
      </c>
      <c r="G202" s="67">
        <f>VLOOKUP(B202,[1]Data!$A:$R,16,FALSE)-VLOOKUP(A202,'[2]School Data'!$A:$E,5,FALSE)</f>
        <v>91146.200000000419</v>
      </c>
      <c r="H202" s="8">
        <f t="shared" si="18"/>
        <v>13.708364090078673</v>
      </c>
      <c r="I202" s="8">
        <f t="shared" si="17"/>
        <v>-9987.3399999996182</v>
      </c>
      <c r="J202" s="76">
        <f t="shared" si="19"/>
        <v>-9.875398408875645</v>
      </c>
      <c r="K202" s="67">
        <v>101133.54000000004</v>
      </c>
      <c r="L202" s="67">
        <v>80148.349999999977</v>
      </c>
      <c r="M202" s="67">
        <v>69681.749999999884</v>
      </c>
      <c r="N202" s="67">
        <v>81163.98</v>
      </c>
      <c r="P202" s="65"/>
    </row>
    <row r="203" spans="1:16" x14ac:dyDescent="0.3">
      <c r="A203" s="5"/>
      <c r="B203" s="5">
        <v>3205</v>
      </c>
      <c r="C203" s="6" t="s">
        <v>209</v>
      </c>
      <c r="D203" s="7" t="s">
        <v>18</v>
      </c>
      <c r="E203" s="8"/>
      <c r="F203" s="8"/>
      <c r="G203" s="67"/>
      <c r="H203" s="8"/>
      <c r="I203" s="8"/>
      <c r="J203" s="76"/>
      <c r="K203" s="67"/>
      <c r="L203" s="67"/>
      <c r="M203" s="67"/>
      <c r="N203" s="67">
        <v>23433.27</v>
      </c>
      <c r="P203" s="65"/>
    </row>
    <row r="204" spans="1:16" x14ac:dyDescent="0.3">
      <c r="A204" s="5">
        <v>2975</v>
      </c>
      <c r="B204" s="5">
        <v>3840</v>
      </c>
      <c r="C204" s="6" t="s">
        <v>210</v>
      </c>
      <c r="D204" s="7" t="s">
        <v>12</v>
      </c>
      <c r="E204" s="8">
        <f>VLOOKUP(B204,[1]Data!$A:$R,8,FALSE)</f>
        <v>321</v>
      </c>
      <c r="F204" s="8">
        <f>VLOOKUP(B204,[1]Data!$A:$R,15,FALSE)</f>
        <v>1810779.45</v>
      </c>
      <c r="G204" s="67">
        <f>VLOOKUP(B204,[1]Data!$A:$R,16,FALSE)-VLOOKUP(A204,'[2]School Data'!$A:$E,5,FALSE)</f>
        <v>191686.30000000051</v>
      </c>
      <c r="H204" s="8">
        <f t="shared" si="18"/>
        <v>10.585844675893606</v>
      </c>
      <c r="I204" s="8">
        <f t="shared" si="17"/>
        <v>56694.23000000068</v>
      </c>
      <c r="J204" s="76">
        <f t="shared" si="19"/>
        <v>41.998192930889019</v>
      </c>
      <c r="K204" s="67">
        <v>134992.06999999983</v>
      </c>
      <c r="L204" s="67">
        <v>15005.800000000279</v>
      </c>
      <c r="M204" s="67">
        <v>53960.520000000251</v>
      </c>
      <c r="N204" s="67">
        <v>87537.55</v>
      </c>
      <c r="P204" s="65"/>
    </row>
    <row r="205" spans="1:16" x14ac:dyDescent="0.3">
      <c r="A205" s="5">
        <v>1860</v>
      </c>
      <c r="B205" s="5">
        <v>2317</v>
      </c>
      <c r="C205" s="6" t="s">
        <v>211</v>
      </c>
      <c r="D205" s="7" t="s">
        <v>12</v>
      </c>
      <c r="E205" s="8">
        <f>VLOOKUP(B205,[1]Data!$A:$R,8,FALSE)</f>
        <v>197</v>
      </c>
      <c r="F205" s="8">
        <f>VLOOKUP(B205,[1]Data!$A:$R,15,FALSE)</f>
        <v>1246882.1099999999</v>
      </c>
      <c r="G205" s="67">
        <f>VLOOKUP(B205,[1]Data!$A:$R,16,FALSE)-VLOOKUP(A205,'[2]School Data'!$A:$E,5,FALSE)</f>
        <v>111473.9599999995</v>
      </c>
      <c r="H205" s="8">
        <f t="shared" si="18"/>
        <v>8.9402164892717497</v>
      </c>
      <c r="I205" s="8">
        <f t="shared" si="17"/>
        <v>-19999.770000000484</v>
      </c>
      <c r="J205" s="76">
        <f t="shared" si="19"/>
        <v>-15.211989497826286</v>
      </c>
      <c r="K205" s="67">
        <v>131473.72999999998</v>
      </c>
      <c r="L205" s="67">
        <v>106378.03000000014</v>
      </c>
      <c r="M205" s="67">
        <v>54402.720000000001</v>
      </c>
      <c r="N205" s="67">
        <v>61933.86</v>
      </c>
      <c r="P205" s="65"/>
    </row>
    <row r="206" spans="1:16" x14ac:dyDescent="0.3">
      <c r="A206" s="5">
        <v>3810</v>
      </c>
      <c r="B206" s="5">
        <v>5226</v>
      </c>
      <c r="C206" s="6" t="s">
        <v>212</v>
      </c>
      <c r="D206" s="7" t="s">
        <v>12</v>
      </c>
      <c r="E206" s="8">
        <f>VLOOKUP(B206,[1]Data!$A:$R,8,FALSE)</f>
        <v>258</v>
      </c>
      <c r="F206" s="8">
        <f>VLOOKUP(B206,[1]Data!$A:$R,15,FALSE)</f>
        <v>1699971.23</v>
      </c>
      <c r="G206" s="67">
        <f>VLOOKUP(B206,[1]Data!$A:$R,16,FALSE)-VLOOKUP(A206,'[2]School Data'!$A:$E,5,FALSE)</f>
        <v>382845.26</v>
      </c>
      <c r="H206" s="8">
        <f t="shared" si="18"/>
        <v>22.520690541333458</v>
      </c>
      <c r="I206" s="8">
        <f t="shared" si="17"/>
        <v>79090.80999999959</v>
      </c>
      <c r="J206" s="76">
        <f t="shared" si="19"/>
        <v>26.037745290644953</v>
      </c>
      <c r="K206" s="67">
        <v>303754.45000000042</v>
      </c>
      <c r="L206" s="67">
        <v>196403.89999999967</v>
      </c>
      <c r="M206" s="67">
        <v>186710.27000000048</v>
      </c>
      <c r="N206" s="67">
        <v>153790.73000000001</v>
      </c>
      <c r="P206" s="65"/>
    </row>
    <row r="207" spans="1:16" ht="15.45" customHeight="1" x14ac:dyDescent="0.3">
      <c r="A207" s="5">
        <v>3826</v>
      </c>
      <c r="B207" s="5">
        <v>3222</v>
      </c>
      <c r="C207" s="6" t="s">
        <v>213</v>
      </c>
      <c r="D207" s="7" t="s">
        <v>18</v>
      </c>
      <c r="E207" s="8"/>
      <c r="F207" s="8"/>
      <c r="G207" s="67"/>
      <c r="H207" s="8"/>
      <c r="I207" s="8"/>
      <c r="J207" s="76"/>
      <c r="K207" s="67"/>
      <c r="L207" s="67"/>
      <c r="M207" s="67">
        <v>24486.589999999967</v>
      </c>
      <c r="N207" s="67">
        <v>16024.59</v>
      </c>
      <c r="P207" s="65"/>
    </row>
    <row r="208" spans="1:16" ht="13.5" customHeight="1" x14ac:dyDescent="0.3">
      <c r="A208" s="5">
        <v>3908</v>
      </c>
      <c r="B208" s="5">
        <v>3131</v>
      </c>
      <c r="C208" s="6" t="s">
        <v>214</v>
      </c>
      <c r="D208" s="7" t="s">
        <v>12</v>
      </c>
      <c r="E208" s="8">
        <f>VLOOKUP(B208,[1]Data!$A:$R,8,FALSE)</f>
        <v>101</v>
      </c>
      <c r="F208" s="8">
        <f>VLOOKUP(B208,[1]Data!$A:$R,15,FALSE)</f>
        <v>646500.23</v>
      </c>
      <c r="G208" s="67">
        <f>VLOOKUP(B208,[1]Data!$A:$R,16,FALSE)-VLOOKUP(A208,'[2]School Data'!$A:$E,5,FALSE)</f>
        <v>7709.3599999998696</v>
      </c>
      <c r="H208" s="8">
        <f t="shared" si="18"/>
        <v>1.192475987208832</v>
      </c>
      <c r="I208" s="8">
        <f t="shared" ref="I208:I270" si="20">G208-K208</f>
        <v>-40110.110000000102</v>
      </c>
      <c r="J208" s="76">
        <f t="shared" si="19"/>
        <v>-83.878198566400101</v>
      </c>
      <c r="K208" s="67">
        <v>47819.469999999972</v>
      </c>
      <c r="L208" s="67">
        <v>43587.130000000005</v>
      </c>
      <c r="M208" s="67">
        <v>73531.099999999977</v>
      </c>
      <c r="N208" s="67">
        <v>67819.75</v>
      </c>
      <c r="P208" s="65"/>
    </row>
    <row r="209" spans="1:16" x14ac:dyDescent="0.3">
      <c r="A209" s="5"/>
      <c r="B209" s="5">
        <v>2840</v>
      </c>
      <c r="C209" s="6" t="s">
        <v>215</v>
      </c>
      <c r="D209" s="7" t="s">
        <v>18</v>
      </c>
      <c r="E209" s="8"/>
      <c r="F209" s="8"/>
      <c r="G209" s="67"/>
      <c r="H209" s="8"/>
      <c r="I209" s="8"/>
      <c r="J209" s="76"/>
      <c r="K209" s="67"/>
      <c r="L209" s="67"/>
      <c r="M209" s="67"/>
      <c r="N209" s="67">
        <v>37542.15</v>
      </c>
      <c r="P209" s="65"/>
    </row>
    <row r="210" spans="1:16" x14ac:dyDescent="0.3">
      <c r="A210" s="5">
        <v>1262</v>
      </c>
      <c r="B210" s="5">
        <v>2911</v>
      </c>
      <c r="C210" s="6" t="s">
        <v>216</v>
      </c>
      <c r="D210" s="7" t="s">
        <v>12</v>
      </c>
      <c r="E210" s="8">
        <f>VLOOKUP(B210,[1]Data!$A:$R,8,FALSE)</f>
        <v>180</v>
      </c>
      <c r="F210" s="8">
        <f>VLOOKUP(B210,[1]Data!$A:$R,15,FALSE)</f>
        <v>1257718.6499999999</v>
      </c>
      <c r="G210" s="67">
        <f>VLOOKUP(B210,[1]Data!$A:$R,16,FALSE)-VLOOKUP(A210,'[2]School Data'!$A:$E,5,FALSE)</f>
        <v>106507.10000000033</v>
      </c>
      <c r="H210" s="8">
        <f t="shared" si="18"/>
        <v>8.4682770665760856</v>
      </c>
      <c r="I210" s="8">
        <f t="shared" si="20"/>
        <v>-74432.25</v>
      </c>
      <c r="J210" s="76">
        <f t="shared" si="19"/>
        <v>-41.136574216719509</v>
      </c>
      <c r="K210" s="67">
        <v>180939.35000000033</v>
      </c>
      <c r="L210" s="67">
        <v>197828.43999999994</v>
      </c>
      <c r="M210" s="67">
        <v>151131.92999999993</v>
      </c>
      <c r="N210" s="67">
        <v>135466.22</v>
      </c>
      <c r="P210" s="65"/>
    </row>
    <row r="211" spans="1:16" x14ac:dyDescent="0.3">
      <c r="A211" s="5">
        <v>1260</v>
      </c>
      <c r="B211" s="5">
        <v>2681</v>
      </c>
      <c r="C211" s="6" t="s">
        <v>217</v>
      </c>
      <c r="D211" s="7" t="s">
        <v>12</v>
      </c>
      <c r="E211" s="8">
        <f>VLOOKUP(B211,[1]Data!$A:$R,8,FALSE)</f>
        <v>234</v>
      </c>
      <c r="F211" s="8">
        <f>VLOOKUP(B211,[1]Data!$A:$R,15,FALSE)</f>
        <v>1342415.44</v>
      </c>
      <c r="G211" s="67">
        <f>VLOOKUP(B211,[1]Data!$A:$R,16,FALSE)-VLOOKUP(A211,'[2]School Data'!$A:$E,5,FALSE)</f>
        <v>139306.7799999998</v>
      </c>
      <c r="H211" s="8">
        <f t="shared" si="18"/>
        <v>10.377322537351015</v>
      </c>
      <c r="I211" s="8">
        <f t="shared" si="20"/>
        <v>-72033.280000000028</v>
      </c>
      <c r="J211" s="76">
        <f t="shared" si="19"/>
        <v>-34.084063381074124</v>
      </c>
      <c r="K211" s="67">
        <v>211340.05999999982</v>
      </c>
      <c r="L211" s="67">
        <v>178701.83999999985</v>
      </c>
      <c r="M211" s="67">
        <v>193913.98000000021</v>
      </c>
      <c r="N211" s="67">
        <v>232033.12</v>
      </c>
      <c r="P211" s="65"/>
    </row>
    <row r="212" spans="1:16" ht="13.5" customHeight="1" x14ac:dyDescent="0.3">
      <c r="A212" s="5">
        <v>4132</v>
      </c>
      <c r="B212" s="5">
        <v>3462</v>
      </c>
      <c r="C212" s="6" t="s">
        <v>218</v>
      </c>
      <c r="D212" s="7" t="s">
        <v>12</v>
      </c>
      <c r="E212" s="8">
        <f>VLOOKUP(B212,[1]Data!$A:$R,8,FALSE)</f>
        <v>388</v>
      </c>
      <c r="F212" s="8">
        <f>VLOOKUP(B212,[1]Data!$A:$R,15,FALSE)</f>
        <v>2044946.5799999998</v>
      </c>
      <c r="G212" s="67">
        <f>VLOOKUP(B212,[1]Data!$A:$R,16,FALSE)-VLOOKUP(A212,'[2]School Data'!$A:$E,5,FALSE)</f>
        <v>143209.66999999993</v>
      </c>
      <c r="H212" s="8">
        <f t="shared" si="18"/>
        <v>7.0031007851559597</v>
      </c>
      <c r="I212" s="8">
        <f t="shared" si="20"/>
        <v>-23841.250000000233</v>
      </c>
      <c r="J212" s="76">
        <f t="shared" si="19"/>
        <v>-14.271845973670908</v>
      </c>
      <c r="K212" s="67">
        <v>167050.92000000016</v>
      </c>
      <c r="L212" s="67">
        <v>101508.41999999993</v>
      </c>
      <c r="M212" s="67">
        <v>176018.98999999976</v>
      </c>
      <c r="N212" s="67">
        <v>148983.63</v>
      </c>
      <c r="P212" s="65"/>
    </row>
    <row r="213" spans="1:16" x14ac:dyDescent="0.3">
      <c r="A213" s="5">
        <v>2846</v>
      </c>
      <c r="B213" s="5">
        <v>2374</v>
      </c>
      <c r="C213" s="6" t="s">
        <v>219</v>
      </c>
      <c r="D213" s="7" t="s">
        <v>12</v>
      </c>
      <c r="E213" s="8">
        <f>VLOOKUP(B213,[1]Data!$A:$R,8,FALSE)</f>
        <v>359</v>
      </c>
      <c r="F213" s="8">
        <f>VLOOKUP(B213,[1]Data!$A:$R,15,FALSE)</f>
        <v>2360583</v>
      </c>
      <c r="G213" s="67">
        <f>VLOOKUP(B213,[1]Data!$A:$R,16,FALSE)-VLOOKUP(A213,'[2]School Data'!$A:$E,5,FALSE)</f>
        <v>256052.96999999974</v>
      </c>
      <c r="H213" s="8">
        <f t="shared" si="18"/>
        <v>10.847022536381891</v>
      </c>
      <c r="I213" s="8">
        <f t="shared" si="20"/>
        <v>74998.060000000056</v>
      </c>
      <c r="J213" s="76">
        <f t="shared" si="19"/>
        <v>41.422825815660111</v>
      </c>
      <c r="K213" s="67">
        <v>181054.90999999968</v>
      </c>
      <c r="L213" s="67">
        <v>58848.379999999961</v>
      </c>
      <c r="M213" s="67">
        <v>121999.96000000004</v>
      </c>
      <c r="N213" s="67">
        <v>173473.72</v>
      </c>
      <c r="P213" s="65"/>
    </row>
    <row r="214" spans="1:16" x14ac:dyDescent="0.3">
      <c r="A214" s="5">
        <v>1673</v>
      </c>
      <c r="B214" s="5">
        <v>2020</v>
      </c>
      <c r="C214" s="6" t="s">
        <v>220</v>
      </c>
      <c r="D214" s="7" t="s">
        <v>12</v>
      </c>
      <c r="E214" s="8">
        <f>VLOOKUP(B214,[1]Data!$A:$R,8,FALSE)</f>
        <v>434</v>
      </c>
      <c r="F214" s="8">
        <f>VLOOKUP(B214,[1]Data!$A:$R,15,FALSE)</f>
        <v>2261971.0199999996</v>
      </c>
      <c r="G214" s="67">
        <f>VLOOKUP(B214,[1]Data!$A:$R,16,FALSE)-VLOOKUP(A214,'[2]School Data'!$A:$E,5,FALSE)</f>
        <v>302374.57999999984</v>
      </c>
      <c r="H214" s="8">
        <f t="shared" si="18"/>
        <v>13.367747744177549</v>
      </c>
      <c r="I214" s="8">
        <f t="shared" si="20"/>
        <v>164276.52000000002</v>
      </c>
      <c r="J214" s="76">
        <f t="shared" si="19"/>
        <v>118.95642849725785</v>
      </c>
      <c r="K214" s="67">
        <v>138098.05999999982</v>
      </c>
      <c r="L214" s="67">
        <v>73246.560000000522</v>
      </c>
      <c r="M214" s="67">
        <v>254242.75000000023</v>
      </c>
      <c r="N214" s="67">
        <v>256326.08</v>
      </c>
      <c r="P214" s="65"/>
    </row>
    <row r="215" spans="1:16" ht="13.5" customHeight="1" x14ac:dyDescent="0.3">
      <c r="A215" s="5">
        <v>2888</v>
      </c>
      <c r="B215" s="5">
        <v>5279</v>
      </c>
      <c r="C215" s="6" t="s">
        <v>221</v>
      </c>
      <c r="D215" s="7" t="s">
        <v>12</v>
      </c>
      <c r="E215" s="8">
        <f>VLOOKUP(B215,[1]Data!$A:$R,8,FALSE)</f>
        <v>202</v>
      </c>
      <c r="F215" s="8">
        <f>VLOOKUP(B215,[1]Data!$A:$R,15,FALSE)</f>
        <v>997828.18</v>
      </c>
      <c r="G215" s="67">
        <f>VLOOKUP(B215,[1]Data!$A:$R,16,FALSE)-VLOOKUP(A215,'[2]School Data'!$A:$E,5,FALSE)</f>
        <v>30760.940000000177</v>
      </c>
      <c r="H215" s="8">
        <f t="shared" si="18"/>
        <v>3.0827892633780074</v>
      </c>
      <c r="I215" s="8">
        <f t="shared" si="20"/>
        <v>-160.47999999974854</v>
      </c>
      <c r="J215" s="76">
        <f t="shared" si="19"/>
        <v>-0.51899298285702578</v>
      </c>
      <c r="K215" s="67">
        <v>30921.419999999925</v>
      </c>
      <c r="L215" s="67">
        <v>33728.179999999935</v>
      </c>
      <c r="M215" s="67">
        <v>60889.179999999935</v>
      </c>
      <c r="N215" s="67">
        <v>66186.75</v>
      </c>
      <c r="P215" s="65"/>
    </row>
    <row r="216" spans="1:16" x14ac:dyDescent="0.3">
      <c r="A216" s="5">
        <v>1496</v>
      </c>
      <c r="B216" s="5">
        <v>3008</v>
      </c>
      <c r="C216" s="6" t="s">
        <v>222</v>
      </c>
      <c r="D216" s="7" t="s">
        <v>12</v>
      </c>
      <c r="E216" s="8">
        <f>VLOOKUP(B216,[1]Data!$A:$R,8,FALSE)</f>
        <v>62</v>
      </c>
      <c r="F216" s="8">
        <f>VLOOKUP(B216,[1]Data!$A:$R,15,FALSE)</f>
        <v>477987.12</v>
      </c>
      <c r="G216" s="67">
        <f>VLOOKUP(B216,[1]Data!$A:$R,16,FALSE)-VLOOKUP(A216,'[2]School Data'!$A:$E,5,FALSE)</f>
        <v>56626.360000000044</v>
      </c>
      <c r="H216" s="8">
        <f t="shared" si="18"/>
        <v>11.846838048690527</v>
      </c>
      <c r="I216" s="8">
        <f t="shared" si="20"/>
        <v>20491.739999999991</v>
      </c>
      <c r="J216" s="76">
        <f t="shared" si="19"/>
        <v>56.709438206351578</v>
      </c>
      <c r="K216" s="67">
        <v>36134.620000000054</v>
      </c>
      <c r="L216" s="67">
        <v>46431.190000000119</v>
      </c>
      <c r="M216" s="67">
        <v>38143.219999999972</v>
      </c>
      <c r="N216" s="67">
        <v>210339.38</v>
      </c>
      <c r="P216" s="65"/>
    </row>
    <row r="217" spans="1:16" x14ac:dyDescent="0.3">
      <c r="A217" s="5"/>
      <c r="B217" s="5">
        <v>3010</v>
      </c>
      <c r="C217" s="6" t="s">
        <v>223</v>
      </c>
      <c r="D217" s="7" t="s">
        <v>18</v>
      </c>
      <c r="E217" s="8"/>
      <c r="F217" s="8"/>
      <c r="G217" s="67"/>
      <c r="H217" s="8"/>
      <c r="I217" s="8"/>
      <c r="J217" s="76"/>
      <c r="K217" s="67"/>
      <c r="L217" s="67"/>
      <c r="M217" s="67">
        <v>139081.65999999992</v>
      </c>
      <c r="N217" s="67">
        <v>108165.09</v>
      </c>
      <c r="P217" s="65"/>
    </row>
    <row r="218" spans="1:16" x14ac:dyDescent="0.3">
      <c r="A218" s="5"/>
      <c r="B218" s="5">
        <v>3303</v>
      </c>
      <c r="C218" s="6" t="s">
        <v>224</v>
      </c>
      <c r="D218" s="7" t="s">
        <v>18</v>
      </c>
      <c r="E218" s="8"/>
      <c r="F218" s="8"/>
      <c r="G218" s="67"/>
      <c r="H218" s="8"/>
      <c r="I218" s="8"/>
      <c r="J218" s="76"/>
      <c r="K218" s="67"/>
      <c r="L218" s="67"/>
      <c r="M218" s="67"/>
      <c r="N218" s="67">
        <v>131049.23</v>
      </c>
      <c r="P218" s="65"/>
    </row>
    <row r="219" spans="1:16" x14ac:dyDescent="0.3">
      <c r="A219" s="5">
        <v>3362</v>
      </c>
      <c r="B219" s="5">
        <v>3027</v>
      </c>
      <c r="C219" s="6" t="s">
        <v>225</v>
      </c>
      <c r="D219" s="7" t="s">
        <v>12</v>
      </c>
      <c r="E219" s="8">
        <f>VLOOKUP(B219,[1]Data!$A:$R,8,FALSE)</f>
        <v>160</v>
      </c>
      <c r="F219" s="8">
        <f>VLOOKUP(B219,[1]Data!$A:$R,15,FALSE)</f>
        <v>893494.50999999989</v>
      </c>
      <c r="G219" s="67">
        <f>VLOOKUP(B219,[1]Data!$A:$R,16,FALSE)-VLOOKUP(A219,'[2]School Data'!$A:$E,5,FALSE)</f>
        <v>105257.45000000007</v>
      </c>
      <c r="H219" s="8">
        <f t="shared" si="18"/>
        <v>11.780424929527557</v>
      </c>
      <c r="I219" s="8">
        <f t="shared" si="20"/>
        <v>-12214.179999999702</v>
      </c>
      <c r="J219" s="76">
        <f t="shared" si="19"/>
        <v>-10.397557265528473</v>
      </c>
      <c r="K219" s="67">
        <v>117471.62999999977</v>
      </c>
      <c r="L219" s="67">
        <v>61164.980000000098</v>
      </c>
      <c r="M219" s="67">
        <v>75460.769999999902</v>
      </c>
      <c r="N219" s="67">
        <v>59887.14</v>
      </c>
      <c r="P219" s="65"/>
    </row>
    <row r="220" spans="1:16" x14ac:dyDescent="0.3">
      <c r="A220" s="5">
        <v>3464</v>
      </c>
      <c r="B220" s="5">
        <v>5241</v>
      </c>
      <c r="C220" s="6" t="s">
        <v>226</v>
      </c>
      <c r="D220" s="7" t="s">
        <v>12</v>
      </c>
      <c r="E220" s="8">
        <f>VLOOKUP(B220,[1]Data!$A:$R,8,FALSE)</f>
        <v>329.75</v>
      </c>
      <c r="F220" s="8">
        <f>VLOOKUP(B220,[1]Data!$A:$R,15,FALSE)</f>
        <v>1726953.5</v>
      </c>
      <c r="G220" s="67">
        <f>VLOOKUP(B220,[1]Data!$A:$R,16,FALSE)-VLOOKUP(A220,'[2]School Data'!$A:$E,5,FALSE)</f>
        <v>203338.89999999921</v>
      </c>
      <c r="H220" s="8">
        <f t="shared" si="18"/>
        <v>11.774428205507515</v>
      </c>
      <c r="I220" s="8">
        <f t="shared" si="20"/>
        <v>44355.279999999562</v>
      </c>
      <c r="J220" s="76">
        <f t="shared" si="19"/>
        <v>27.899276667621269</v>
      </c>
      <c r="K220" s="67">
        <v>158983.61999999965</v>
      </c>
      <c r="L220" s="67">
        <v>128068.43000000017</v>
      </c>
      <c r="M220" s="67">
        <v>135758.72999999975</v>
      </c>
      <c r="N220" s="67">
        <v>87293.92</v>
      </c>
      <c r="P220" s="65"/>
    </row>
    <row r="221" spans="1:16" x14ac:dyDescent="0.3">
      <c r="A221" s="5">
        <v>1148</v>
      </c>
      <c r="B221" s="5">
        <v>3451</v>
      </c>
      <c r="C221" s="6" t="s">
        <v>227</v>
      </c>
      <c r="D221" s="7" t="s">
        <v>12</v>
      </c>
      <c r="E221" s="8">
        <f>VLOOKUP(B221,[1]Data!$A:$R,8,FALSE)</f>
        <v>184</v>
      </c>
      <c r="F221" s="8">
        <f>VLOOKUP(B221,[1]Data!$A:$R,15,FALSE)</f>
        <v>1231834.9400000002</v>
      </c>
      <c r="G221" s="67">
        <f>VLOOKUP(B221,[1]Data!$A:$R,16,FALSE)-VLOOKUP(A221,'[2]School Data'!$A:$E,5,FALSE)</f>
        <v>134257.99000000022</v>
      </c>
      <c r="H221" s="8">
        <f t="shared" si="18"/>
        <v>10.899024344933762</v>
      </c>
      <c r="I221" s="8">
        <f t="shared" si="20"/>
        <v>69599.629999999655</v>
      </c>
      <c r="J221" s="76">
        <f t="shared" si="19"/>
        <v>107.64212083325195</v>
      </c>
      <c r="K221" s="67">
        <v>64658.360000000568</v>
      </c>
      <c r="L221" s="67">
        <v>56923.829999999376</v>
      </c>
      <c r="M221" s="67">
        <v>83521.58</v>
      </c>
      <c r="N221" s="67">
        <v>39215.47</v>
      </c>
      <c r="P221" s="65"/>
    </row>
    <row r="222" spans="1:16" ht="13.5" customHeight="1" x14ac:dyDescent="0.3">
      <c r="A222" s="5">
        <v>1146</v>
      </c>
      <c r="B222" s="5">
        <v>3431</v>
      </c>
      <c r="C222" s="6" t="s">
        <v>228</v>
      </c>
      <c r="D222" s="7" t="s">
        <v>12</v>
      </c>
      <c r="E222" s="8">
        <f>VLOOKUP(B222,[1]Data!$A:$R,8,FALSE)</f>
        <v>242</v>
      </c>
      <c r="F222" s="8">
        <f>VLOOKUP(B222,[1]Data!$A:$R,15,FALSE)</f>
        <v>1277740.0499999998</v>
      </c>
      <c r="G222" s="67">
        <f>VLOOKUP(B222,[1]Data!$A:$R,16,FALSE)-VLOOKUP(A222,'[2]School Data'!$A:$E,5,FALSE)</f>
        <v>76206.689999999478</v>
      </c>
      <c r="H222" s="8">
        <f t="shared" si="18"/>
        <v>5.9641779249229518</v>
      </c>
      <c r="I222" s="8">
        <f t="shared" si="20"/>
        <v>1754.019999999553</v>
      </c>
      <c r="J222" s="76">
        <f t="shared" si="19"/>
        <v>2.3558859608386844</v>
      </c>
      <c r="K222" s="67">
        <v>74452.669999999925</v>
      </c>
      <c r="L222" s="67">
        <v>120805.63000000012</v>
      </c>
      <c r="M222" s="67">
        <v>195956.14</v>
      </c>
      <c r="N222" s="67">
        <v>179562.82</v>
      </c>
      <c r="P222" s="65"/>
    </row>
    <row r="223" spans="1:16" x14ac:dyDescent="0.3">
      <c r="A223" s="5">
        <v>1380</v>
      </c>
      <c r="B223" s="5">
        <v>3790</v>
      </c>
      <c r="C223" s="6" t="s">
        <v>229</v>
      </c>
      <c r="D223" s="7" t="s">
        <v>12</v>
      </c>
      <c r="E223" s="8">
        <f>VLOOKUP(B223,[1]Data!$A:$R,8,FALSE)</f>
        <v>201</v>
      </c>
      <c r="F223" s="8">
        <f>VLOOKUP(B223,[1]Data!$A:$R,15,FALSE)</f>
        <v>1095469.75</v>
      </c>
      <c r="G223" s="67">
        <f>VLOOKUP(B223,[1]Data!$A:$R,16,FALSE)-VLOOKUP(A223,'[2]School Data'!$A:$E,5,FALSE)</f>
        <v>108234.57999999961</v>
      </c>
      <c r="H223" s="8">
        <f t="shared" si="18"/>
        <v>9.880197969866316</v>
      </c>
      <c r="I223" s="8">
        <f t="shared" si="20"/>
        <v>1519.9499999997206</v>
      </c>
      <c r="J223" s="76">
        <f t="shared" si="19"/>
        <v>1.4243126739039644</v>
      </c>
      <c r="K223" s="67">
        <v>106714.62999999989</v>
      </c>
      <c r="L223" s="67">
        <v>72113.159999999916</v>
      </c>
      <c r="M223" s="67">
        <v>115789.96999999974</v>
      </c>
      <c r="N223" s="67">
        <v>181867.3</v>
      </c>
      <c r="P223" s="65"/>
    </row>
    <row r="224" spans="1:16" ht="14.55" customHeight="1" x14ac:dyDescent="0.3">
      <c r="A224" s="5">
        <v>3338</v>
      </c>
      <c r="B224" s="5">
        <v>3811</v>
      </c>
      <c r="C224" s="6" t="s">
        <v>230</v>
      </c>
      <c r="D224" s="7" t="s">
        <v>12</v>
      </c>
      <c r="E224" s="8">
        <f>VLOOKUP(B224,[1]Data!$A:$R,8,FALSE)</f>
        <v>198</v>
      </c>
      <c r="F224" s="8">
        <f>VLOOKUP(B224,[1]Data!$A:$R,15,FALSE)</f>
        <v>986867.19000000006</v>
      </c>
      <c r="G224" s="67">
        <f>VLOOKUP(B224,[1]Data!$A:$R,16,FALSE)-VLOOKUP(A224,'[2]School Data'!$A:$E,5,FALSE)</f>
        <v>46026.680000000168</v>
      </c>
      <c r="H224" s="8">
        <f t="shared" ref="H224:H278" si="21">G224/F224*100</f>
        <v>4.6639183535932691</v>
      </c>
      <c r="I224" s="8">
        <f t="shared" si="20"/>
        <v>-1321.1399999998976</v>
      </c>
      <c r="J224" s="76">
        <f t="shared" si="19"/>
        <v>-2.7902868600917548</v>
      </c>
      <c r="K224" s="67">
        <v>47347.820000000065</v>
      </c>
      <c r="L224" s="67">
        <v>14015.200000000186</v>
      </c>
      <c r="M224" s="67">
        <v>19638.569999999716</v>
      </c>
      <c r="N224" s="67">
        <v>19924.740000000002</v>
      </c>
      <c r="P224" s="65"/>
    </row>
    <row r="225" spans="1:16" x14ac:dyDescent="0.3">
      <c r="A225" s="5">
        <v>1872</v>
      </c>
      <c r="B225" s="5">
        <v>2002</v>
      </c>
      <c r="C225" s="6" t="s">
        <v>231</v>
      </c>
      <c r="D225" s="7" t="s">
        <v>12</v>
      </c>
      <c r="E225" s="8"/>
      <c r="F225" s="8"/>
      <c r="G225" s="67"/>
      <c r="H225" s="8"/>
      <c r="I225" s="8">
        <f t="shared" si="20"/>
        <v>-282023.95999999996</v>
      </c>
      <c r="J225" s="76">
        <f t="shared" si="19"/>
        <v>-100</v>
      </c>
      <c r="K225" s="67">
        <v>282023.95999999996</v>
      </c>
      <c r="L225" s="67">
        <v>176693.20000000019</v>
      </c>
      <c r="M225" s="67">
        <v>188808.87000000011</v>
      </c>
      <c r="N225" s="67">
        <v>206126.94</v>
      </c>
      <c r="P225" s="65"/>
    </row>
    <row r="226" spans="1:16" ht="14.55" customHeight="1" x14ac:dyDescent="0.3">
      <c r="A226" s="5">
        <v>1870</v>
      </c>
      <c r="B226" s="5">
        <v>2001</v>
      </c>
      <c r="C226" s="6" t="s">
        <v>365</v>
      </c>
      <c r="D226" s="7" t="s">
        <v>12</v>
      </c>
      <c r="E226" s="8">
        <f>VLOOKUP(B226,[1]Data!$A:$R,8,FALSE)</f>
        <v>587</v>
      </c>
      <c r="F226" s="8">
        <f>VLOOKUP(B226,[1]Data!$A:$R,15,FALSE)</f>
        <v>3372512.83</v>
      </c>
      <c r="G226" s="67">
        <f>VLOOKUP(B226,[1]Data!$A:$R,16,FALSE)-VLOOKUP(A226,'[2]School Data'!$A:$E,5,FALSE)</f>
        <v>86052.350000000093</v>
      </c>
      <c r="H226" s="8">
        <f t="shared" si="21"/>
        <v>2.5515796184532258</v>
      </c>
      <c r="I226" s="8">
        <f t="shared" si="20"/>
        <v>-30005.280000000261</v>
      </c>
      <c r="J226" s="76">
        <f t="shared" si="19"/>
        <v>-25.853776266153432</v>
      </c>
      <c r="K226" s="67">
        <v>116057.63000000035</v>
      </c>
      <c r="L226" s="67">
        <v>173333.56000000029</v>
      </c>
      <c r="M226" s="67">
        <v>109561.7899999998</v>
      </c>
      <c r="N226" s="67">
        <v>56359.02</v>
      </c>
      <c r="P226" s="65"/>
    </row>
    <row r="227" spans="1:16" x14ac:dyDescent="0.3">
      <c r="A227" s="5">
        <v>2496</v>
      </c>
      <c r="B227" s="5">
        <v>3032</v>
      </c>
      <c r="C227" s="6" t="s">
        <v>232</v>
      </c>
      <c r="D227" s="7" t="s">
        <v>12</v>
      </c>
      <c r="E227" s="8">
        <f>VLOOKUP(B227,[1]Data!$A:$R,8,FALSE)</f>
        <v>119</v>
      </c>
      <c r="F227" s="8">
        <f>VLOOKUP(B227,[1]Data!$A:$R,15,FALSE)</f>
        <v>969516.6</v>
      </c>
      <c r="G227" s="67">
        <f>VLOOKUP(B227,[1]Data!$A:$R,16,FALSE)-VLOOKUP(A227,'[2]School Data'!$A:$E,5,FALSE)</f>
        <v>131782.72999999998</v>
      </c>
      <c r="H227" s="8">
        <f t="shared" si="21"/>
        <v>13.592622343959865</v>
      </c>
      <c r="I227" s="8">
        <f t="shared" si="20"/>
        <v>61639.589999999967</v>
      </c>
      <c r="J227" s="76">
        <f t="shared" si="19"/>
        <v>87.876861514896476</v>
      </c>
      <c r="K227" s="67">
        <v>70143.140000000014</v>
      </c>
      <c r="L227" s="67">
        <v>95845.569999999949</v>
      </c>
      <c r="M227" s="67">
        <v>109456.4800000001</v>
      </c>
      <c r="N227" s="67">
        <v>122185.74</v>
      </c>
      <c r="P227" s="65"/>
    </row>
    <row r="228" spans="1:16" x14ac:dyDescent="0.3">
      <c r="A228" s="5">
        <v>2544</v>
      </c>
      <c r="B228" s="5">
        <v>3009</v>
      </c>
      <c r="C228" s="6" t="s">
        <v>233</v>
      </c>
      <c r="D228" s="7" t="s">
        <v>12</v>
      </c>
      <c r="E228" s="8">
        <f>VLOOKUP(B228,[1]Data!$A:$R,8,FALSE)</f>
        <v>101</v>
      </c>
      <c r="F228" s="8">
        <f>VLOOKUP(B228,[1]Data!$A:$R,15,FALSE)</f>
        <v>612921.53</v>
      </c>
      <c r="G228" s="67">
        <f>VLOOKUP(B228,[1]Data!$A:$R,16,FALSE)-VLOOKUP(A228,'[2]School Data'!$A:$E,5,FALSE)</f>
        <v>73564.010000000126</v>
      </c>
      <c r="H228" s="8">
        <f t="shared" si="21"/>
        <v>12.002190557737483</v>
      </c>
      <c r="I228" s="8">
        <f t="shared" si="20"/>
        <v>35958.240000000107</v>
      </c>
      <c r="J228" s="76">
        <f t="shared" si="19"/>
        <v>95.618943582328171</v>
      </c>
      <c r="K228" s="67">
        <v>37605.770000000019</v>
      </c>
      <c r="L228" s="67">
        <v>23133.169999999925</v>
      </c>
      <c r="M228" s="67">
        <v>38787.150000000023</v>
      </c>
      <c r="N228" s="67">
        <v>-90055.509999999893</v>
      </c>
      <c r="P228" s="65"/>
    </row>
    <row r="229" spans="1:16" ht="14.55" customHeight="1" x14ac:dyDescent="0.3">
      <c r="A229" s="5">
        <v>1424</v>
      </c>
      <c r="B229" s="5">
        <v>5267</v>
      </c>
      <c r="C229" s="6" t="s">
        <v>234</v>
      </c>
      <c r="D229" s="7" t="s">
        <v>12</v>
      </c>
      <c r="E229" s="8">
        <f>VLOOKUP(B229,[1]Data!$A:$R,8,FALSE)</f>
        <v>247</v>
      </c>
      <c r="F229" s="8">
        <f>VLOOKUP(B229,[1]Data!$A:$R,15,FALSE)</f>
        <v>1261135.3799999999</v>
      </c>
      <c r="G229" s="67">
        <f>VLOOKUP(B229,[1]Data!$A:$R,16,FALSE)-VLOOKUP(A229,'[2]School Data'!$A:$E,5,FALSE)</f>
        <v>56279.739999999991</v>
      </c>
      <c r="H229" s="8">
        <f t="shared" si="21"/>
        <v>4.462624781805741</v>
      </c>
      <c r="I229" s="8">
        <f t="shared" si="20"/>
        <v>-2873.1400000001304</v>
      </c>
      <c r="J229" s="76">
        <f t="shared" si="19"/>
        <v>-4.8571430503470401</v>
      </c>
      <c r="K229" s="67">
        <v>59152.880000000121</v>
      </c>
      <c r="L229" s="67">
        <v>42083.750000000698</v>
      </c>
      <c r="M229" s="67">
        <v>103173.81000000006</v>
      </c>
      <c r="N229" s="67">
        <v>99283.88</v>
      </c>
      <c r="P229" s="65"/>
    </row>
    <row r="230" spans="1:16" x14ac:dyDescent="0.3">
      <c r="A230" s="5">
        <v>3574</v>
      </c>
      <c r="B230" s="5">
        <v>3308</v>
      </c>
      <c r="C230" s="6" t="s">
        <v>235</v>
      </c>
      <c r="D230" s="7" t="s">
        <v>12</v>
      </c>
      <c r="E230" s="8">
        <f>VLOOKUP(B230,[1]Data!$A:$R,8,FALSE)</f>
        <v>82</v>
      </c>
      <c r="F230" s="8">
        <f>VLOOKUP(B230,[1]Data!$A:$R,15,FALSE)</f>
        <v>558861.15999999992</v>
      </c>
      <c r="G230" s="67">
        <f>VLOOKUP(B230,[1]Data!$A:$R,16,FALSE)-VLOOKUP(A230,'[2]School Data'!$A:$E,5,FALSE)</f>
        <v>89926.520000000077</v>
      </c>
      <c r="H230" s="8">
        <f t="shared" si="21"/>
        <v>16.091030552203716</v>
      </c>
      <c r="I230" s="8">
        <f t="shared" si="20"/>
        <v>31023.979999999981</v>
      </c>
      <c r="J230" s="76">
        <f t="shared" si="19"/>
        <v>52.670020681620741</v>
      </c>
      <c r="K230" s="67">
        <v>58902.540000000095</v>
      </c>
      <c r="L230" s="67">
        <v>17234.799999999988</v>
      </c>
      <c r="M230" s="67">
        <v>25249.02999999997</v>
      </c>
      <c r="N230" s="67">
        <v>10024.629999999999</v>
      </c>
      <c r="P230" s="65"/>
    </row>
    <row r="231" spans="1:16" ht="14.55" customHeight="1" x14ac:dyDescent="0.3">
      <c r="A231" s="5">
        <v>3280</v>
      </c>
      <c r="B231" s="5">
        <v>5255</v>
      </c>
      <c r="C231" s="6" t="s">
        <v>236</v>
      </c>
      <c r="D231" s="7" t="s">
        <v>12</v>
      </c>
      <c r="E231" s="8">
        <f>VLOOKUP(B231,[1]Data!$A:$R,8,FALSE)</f>
        <v>306</v>
      </c>
      <c r="F231" s="8">
        <f>VLOOKUP(B231,[1]Data!$A:$R,15,FALSE)</f>
        <v>1587748.66</v>
      </c>
      <c r="G231" s="67">
        <f>VLOOKUP(B231,[1]Data!$A:$R,16,FALSE)-VLOOKUP(A231,'[2]School Data'!$A:$E,5,FALSE)</f>
        <v>108551.46999999927</v>
      </c>
      <c r="H231" s="8">
        <f t="shared" si="21"/>
        <v>6.8368169808437615</v>
      </c>
      <c r="I231" s="8">
        <f t="shared" si="20"/>
        <v>-41957.310000000522</v>
      </c>
      <c r="J231" s="76">
        <f t="shared" si="19"/>
        <v>-27.876984983866443</v>
      </c>
      <c r="K231" s="67">
        <v>150508.7799999998</v>
      </c>
      <c r="L231" s="67">
        <v>65230.170000000158</v>
      </c>
      <c r="M231" s="67">
        <v>64329.75</v>
      </c>
      <c r="N231" s="67">
        <v>-84237.58</v>
      </c>
      <c r="P231" s="65"/>
    </row>
    <row r="232" spans="1:16" ht="14.55" customHeight="1" x14ac:dyDescent="0.3">
      <c r="A232" s="5"/>
      <c r="B232" s="5">
        <v>3122</v>
      </c>
      <c r="C232" s="6" t="s">
        <v>237</v>
      </c>
      <c r="D232" s="7" t="s">
        <v>18</v>
      </c>
      <c r="E232" s="8"/>
      <c r="F232" s="8"/>
      <c r="G232" s="67"/>
      <c r="H232" s="8"/>
      <c r="I232" s="8"/>
      <c r="J232" s="76"/>
      <c r="K232" s="67"/>
      <c r="L232" s="67"/>
      <c r="M232" s="67"/>
      <c r="N232" s="67">
        <v>180357.24</v>
      </c>
      <c r="P232" s="65"/>
    </row>
    <row r="233" spans="1:16" ht="16.05" customHeight="1" x14ac:dyDescent="0.3">
      <c r="A233" s="5">
        <v>2072</v>
      </c>
      <c r="B233" s="5">
        <v>3214</v>
      </c>
      <c r="C233" s="6" t="s">
        <v>238</v>
      </c>
      <c r="D233" s="7" t="s">
        <v>12</v>
      </c>
      <c r="E233" s="8">
        <f>VLOOKUP(B233,[1]Data!$A:$R,8,FALSE)</f>
        <v>221</v>
      </c>
      <c r="F233" s="8">
        <f>VLOOKUP(B233,[1]Data!$A:$R,15,FALSE)</f>
        <v>1175641.6299999999</v>
      </c>
      <c r="G233" s="67">
        <f>VLOOKUP(B233,[1]Data!$A:$R,16,FALSE)-VLOOKUP(A233,'[2]School Data'!$A:$E,5,FALSE)</f>
        <v>73466.520000000019</v>
      </c>
      <c r="H233" s="8">
        <f t="shared" si="21"/>
        <v>6.2490573764387731</v>
      </c>
      <c r="I233" s="8">
        <f t="shared" si="20"/>
        <v>-23677.869999999879</v>
      </c>
      <c r="J233" s="76">
        <f t="shared" si="19"/>
        <v>-24.373893335477124</v>
      </c>
      <c r="K233" s="67">
        <v>97144.389999999898</v>
      </c>
      <c r="L233" s="67">
        <v>154304.14000000001</v>
      </c>
      <c r="M233" s="67">
        <v>74805.199999999953</v>
      </c>
      <c r="N233" s="67">
        <v>95287.66</v>
      </c>
      <c r="P233" s="65"/>
    </row>
    <row r="234" spans="1:16" x14ac:dyDescent="0.3">
      <c r="A234" s="5">
        <v>1876</v>
      </c>
      <c r="B234" s="5">
        <v>3003</v>
      </c>
      <c r="C234" s="6" t="s">
        <v>239</v>
      </c>
      <c r="D234" s="7" t="s">
        <v>12</v>
      </c>
      <c r="E234" s="8">
        <f>VLOOKUP(B234,[1]Data!$A:$R,8,FALSE)</f>
        <v>238</v>
      </c>
      <c r="F234" s="8">
        <f>VLOOKUP(B234,[1]Data!$A:$R,15,FALSE)</f>
        <v>1464229.9600000002</v>
      </c>
      <c r="G234" s="67">
        <f>VLOOKUP(B234,[1]Data!$A:$R,16,FALSE)-VLOOKUP(A234,'[2]School Data'!$A:$E,5,FALSE)</f>
        <v>287869.70999999973</v>
      </c>
      <c r="H234" s="8">
        <f t="shared" si="21"/>
        <v>19.660143410806842</v>
      </c>
      <c r="I234" s="8">
        <f t="shared" si="20"/>
        <v>61247.369999999413</v>
      </c>
      <c r="J234" s="76">
        <f t="shared" si="19"/>
        <v>27.026183738107783</v>
      </c>
      <c r="K234" s="67">
        <v>226622.34000000032</v>
      </c>
      <c r="L234" s="67">
        <v>190261.58000000007</v>
      </c>
      <c r="M234" s="67">
        <v>226618.90999999992</v>
      </c>
      <c r="N234" s="67">
        <v>208894.51</v>
      </c>
      <c r="P234" s="65"/>
    </row>
    <row r="235" spans="1:16" x14ac:dyDescent="0.3">
      <c r="A235" s="5">
        <v>1878</v>
      </c>
      <c r="B235" s="5">
        <v>2011</v>
      </c>
      <c r="C235" s="6" t="s">
        <v>240</v>
      </c>
      <c r="D235" s="7" t="s">
        <v>12</v>
      </c>
      <c r="E235" s="8">
        <f>VLOOKUP(B235,[1]Data!$A:$R,8,FALSE)</f>
        <v>618</v>
      </c>
      <c r="F235" s="8">
        <f>VLOOKUP(B235,[1]Data!$A:$R,15,FALSE)</f>
        <v>3344897.21</v>
      </c>
      <c r="G235" s="67">
        <f>VLOOKUP(B235,[1]Data!$A:$R,16,FALSE)-VLOOKUP(A235,'[2]School Data'!$A:$E,5,FALSE)</f>
        <v>284454.44999999972</v>
      </c>
      <c r="H235" s="8">
        <f t="shared" si="21"/>
        <v>8.5041312824079203</v>
      </c>
      <c r="I235" s="8">
        <f t="shared" si="20"/>
        <v>76689.120000000112</v>
      </c>
      <c r="J235" s="76">
        <f t="shared" si="19"/>
        <v>36.911413468262609</v>
      </c>
      <c r="K235" s="67">
        <v>207765.32999999961</v>
      </c>
      <c r="L235" s="67">
        <v>212161.5699999989</v>
      </c>
      <c r="M235" s="67">
        <v>231504.81000000006</v>
      </c>
      <c r="N235" s="67">
        <v>222752.41</v>
      </c>
      <c r="P235" s="65"/>
    </row>
    <row r="236" spans="1:16" x14ac:dyDescent="0.3">
      <c r="A236" s="5">
        <v>2996</v>
      </c>
      <c r="B236" s="5">
        <v>3612</v>
      </c>
      <c r="C236" s="6" t="s">
        <v>241</v>
      </c>
      <c r="D236" s="7" t="s">
        <v>12</v>
      </c>
      <c r="E236" s="8">
        <f>VLOOKUP(B236,[1]Data!$A:$R,8,FALSE)</f>
        <v>211</v>
      </c>
      <c r="F236" s="8">
        <f>VLOOKUP(B236,[1]Data!$A:$R,15,FALSE)</f>
        <v>1194391.74</v>
      </c>
      <c r="G236" s="67">
        <f>VLOOKUP(B236,[1]Data!$A:$R,16,FALSE)-VLOOKUP(A236,'[2]School Data'!$A:$E,5,FALSE)</f>
        <v>151012.57000000007</v>
      </c>
      <c r="H236" s="8">
        <f t="shared" si="21"/>
        <v>12.643470725944578</v>
      </c>
      <c r="I236" s="8">
        <f t="shared" si="20"/>
        <v>-12809.169999999809</v>
      </c>
      <c r="J236" s="76">
        <f t="shared" si="19"/>
        <v>-7.8189683493776947</v>
      </c>
      <c r="K236" s="67">
        <v>163821.73999999987</v>
      </c>
      <c r="L236" s="67">
        <v>189403.57000000007</v>
      </c>
      <c r="M236" s="67">
        <v>180117.26000000013</v>
      </c>
      <c r="N236" s="67">
        <v>198137.02</v>
      </c>
      <c r="P236" s="65"/>
    </row>
    <row r="237" spans="1:16" x14ac:dyDescent="0.3">
      <c r="A237" s="5"/>
      <c r="B237" s="5">
        <v>3411</v>
      </c>
      <c r="C237" s="6" t="s">
        <v>242</v>
      </c>
      <c r="D237" s="7" t="s">
        <v>18</v>
      </c>
      <c r="E237" s="8"/>
      <c r="F237" s="8"/>
      <c r="G237" s="67"/>
      <c r="H237" s="8"/>
      <c r="I237" s="8"/>
      <c r="J237" s="76"/>
      <c r="K237" s="67"/>
      <c r="L237" s="67"/>
      <c r="M237" s="67"/>
      <c r="N237" s="67">
        <v>101037.83</v>
      </c>
      <c r="P237" s="65"/>
    </row>
    <row r="238" spans="1:16" x14ac:dyDescent="0.3">
      <c r="A238" s="5">
        <v>2852</v>
      </c>
      <c r="B238" s="5">
        <v>3302</v>
      </c>
      <c r="C238" s="6" t="s">
        <v>243</v>
      </c>
      <c r="D238" s="7" t="s">
        <v>18</v>
      </c>
      <c r="E238" s="8"/>
      <c r="F238" s="8"/>
      <c r="G238" s="67"/>
      <c r="H238" s="8"/>
      <c r="I238" s="8"/>
      <c r="J238" s="76"/>
      <c r="K238" s="67"/>
      <c r="L238" s="67">
        <v>29636.760000000009</v>
      </c>
      <c r="M238" s="67">
        <v>44368.710000000079</v>
      </c>
      <c r="N238" s="67">
        <v>77547.789999999994</v>
      </c>
      <c r="P238" s="65"/>
    </row>
    <row r="239" spans="1:16" ht="16.5" customHeight="1" x14ac:dyDescent="0.3">
      <c r="A239" s="5">
        <v>4148</v>
      </c>
      <c r="B239" s="5">
        <v>3815</v>
      </c>
      <c r="C239" s="6" t="s">
        <v>244</v>
      </c>
      <c r="D239" s="7" t="s">
        <v>12</v>
      </c>
      <c r="E239" s="8">
        <f>VLOOKUP(B239,[1]Data!$A:$R,8,FALSE)</f>
        <v>194</v>
      </c>
      <c r="F239" s="8">
        <f>VLOOKUP(B239,[1]Data!$A:$R,15,FALSE)</f>
        <v>984057.9</v>
      </c>
      <c r="G239" s="67">
        <f>VLOOKUP(B239,[1]Data!$A:$R,16,FALSE)-VLOOKUP(A239,'[2]School Data'!$A:$E,5,FALSE)</f>
        <v>10106.879999999888</v>
      </c>
      <c r="H239" s="8">
        <f t="shared" si="21"/>
        <v>1.0270615174167992</v>
      </c>
      <c r="I239" s="8">
        <f t="shared" si="20"/>
        <v>-9740.7600000002421</v>
      </c>
      <c r="J239" s="76">
        <f t="shared" si="19"/>
        <v>-49.077673718387565</v>
      </c>
      <c r="K239" s="67">
        <v>19847.64000000013</v>
      </c>
      <c r="L239" s="67">
        <v>66.565000000176951</v>
      </c>
      <c r="M239" s="67">
        <v>24147.769999999924</v>
      </c>
      <c r="N239" s="67">
        <v>8957.0400000000009</v>
      </c>
      <c r="P239" s="65"/>
    </row>
    <row r="240" spans="1:16" ht="16.05" customHeight="1" x14ac:dyDescent="0.3">
      <c r="A240" s="5">
        <v>1578</v>
      </c>
      <c r="B240" s="5">
        <v>5224</v>
      </c>
      <c r="C240" s="6" t="s">
        <v>245</v>
      </c>
      <c r="D240" s="7" t="s">
        <v>12</v>
      </c>
      <c r="E240" s="8">
        <f>VLOOKUP(B240,[1]Data!$A:$R,8,FALSE)</f>
        <v>206</v>
      </c>
      <c r="F240" s="8">
        <f>VLOOKUP(B240,[1]Data!$A:$R,15,FALSE)</f>
        <v>1198589.8899999999</v>
      </c>
      <c r="G240" s="67">
        <f>VLOOKUP(B240,[1]Data!$A:$R,16,FALSE)-VLOOKUP(A240,'[2]School Data'!$A:$E,5,FALSE)</f>
        <v>84123.369999999879</v>
      </c>
      <c r="H240" s="8">
        <f t="shared" si="21"/>
        <v>7.0185282473890958</v>
      </c>
      <c r="I240" s="8">
        <f t="shared" si="20"/>
        <v>-31528.640000000596</v>
      </c>
      <c r="J240" s="76">
        <f t="shared" si="19"/>
        <v>-27.261644652782486</v>
      </c>
      <c r="K240" s="67">
        <v>115652.01000000047</v>
      </c>
      <c r="L240" s="67">
        <v>87265.090000000317</v>
      </c>
      <c r="M240" s="67">
        <v>88474.889999999665</v>
      </c>
      <c r="N240" s="67">
        <v>94716.46</v>
      </c>
      <c r="P240" s="65"/>
    </row>
    <row r="241" spans="1:16" x14ac:dyDescent="0.3">
      <c r="A241" s="5">
        <v>2168</v>
      </c>
      <c r="B241" s="5">
        <v>3023</v>
      </c>
      <c r="C241" s="6" t="s">
        <v>246</v>
      </c>
      <c r="D241" s="7" t="s">
        <v>12</v>
      </c>
      <c r="E241" s="8">
        <f>VLOOKUP(B241,[1]Data!$A:$R,8,FALSE)</f>
        <v>220</v>
      </c>
      <c r="F241" s="8">
        <f>VLOOKUP(B241,[1]Data!$A:$R,15,FALSE)</f>
        <v>1510747.06</v>
      </c>
      <c r="G241" s="67">
        <f>VLOOKUP(B241,[1]Data!$A:$R,16,FALSE)-VLOOKUP(A241,'[2]School Data'!$A:$E,5,FALSE)</f>
        <v>323703.56000000006</v>
      </c>
      <c r="H241" s="8">
        <f t="shared" si="21"/>
        <v>21.426721161383565</v>
      </c>
      <c r="I241" s="8">
        <f t="shared" si="20"/>
        <v>-37385.699999999953</v>
      </c>
      <c r="J241" s="76">
        <f t="shared" si="19"/>
        <v>-10.353589580592885</v>
      </c>
      <c r="K241" s="67">
        <v>361089.26</v>
      </c>
      <c r="L241" s="67">
        <v>247056.89999999991</v>
      </c>
      <c r="M241" s="67">
        <v>179978.81</v>
      </c>
      <c r="N241" s="67">
        <v>201032.23</v>
      </c>
      <c r="P241" s="65"/>
    </row>
    <row r="242" spans="1:16" x14ac:dyDescent="0.3">
      <c r="A242" s="5">
        <v>4436</v>
      </c>
      <c r="B242" s="5">
        <v>3028</v>
      </c>
      <c r="C242" s="6" t="s">
        <v>247</v>
      </c>
      <c r="D242" s="7" t="s">
        <v>12</v>
      </c>
      <c r="E242" s="8">
        <f>VLOOKUP(B242,[1]Data!$A:$R,8,FALSE)</f>
        <v>260</v>
      </c>
      <c r="F242" s="8">
        <f>VLOOKUP(B242,[1]Data!$A:$R,15,FALSE)</f>
        <v>1409161.3899999997</v>
      </c>
      <c r="G242" s="67">
        <f>VLOOKUP(B242,[1]Data!$A:$R,16,FALSE)-VLOOKUP(A242,'[2]School Data'!$A:$E,5,FALSE)</f>
        <v>216757.74000000069</v>
      </c>
      <c r="H242" s="8">
        <f t="shared" si="21"/>
        <v>15.382037965147536</v>
      </c>
      <c r="I242" s="8">
        <f t="shared" si="20"/>
        <v>54079.610000000335</v>
      </c>
      <c r="J242" s="76">
        <f t="shared" si="19"/>
        <v>33.243319184945278</v>
      </c>
      <c r="K242" s="67">
        <v>162678.13000000035</v>
      </c>
      <c r="L242" s="67">
        <v>145462.12999999989</v>
      </c>
      <c r="M242" s="67">
        <v>139317.18999999948</v>
      </c>
      <c r="N242" s="67">
        <v>73243.600000000006</v>
      </c>
      <c r="P242" s="65"/>
    </row>
    <row r="243" spans="1:16" x14ac:dyDescent="0.3">
      <c r="A243" s="5">
        <v>4508</v>
      </c>
      <c r="B243" s="5">
        <v>3015</v>
      </c>
      <c r="C243" s="6" t="s">
        <v>248</v>
      </c>
      <c r="D243" s="7" t="s">
        <v>12</v>
      </c>
      <c r="E243" s="8">
        <f>VLOOKUP(B243,[1]Data!$A:$R,8,FALSE)</f>
        <v>67</v>
      </c>
      <c r="F243" s="8">
        <f>VLOOKUP(B243,[1]Data!$A:$R,15,FALSE)</f>
        <v>564860.06000000006</v>
      </c>
      <c r="G243" s="67">
        <f>VLOOKUP(B243,[1]Data!$A:$R,16,FALSE)-VLOOKUP(A243,'[2]School Data'!$A:$E,5,FALSE)</f>
        <v>61676.69</v>
      </c>
      <c r="H243" s="8">
        <f t="shared" si="21"/>
        <v>10.918932735304386</v>
      </c>
      <c r="I243" s="8">
        <f t="shared" si="20"/>
        <v>-28437.610000000044</v>
      </c>
      <c r="J243" s="76">
        <f t="shared" si="19"/>
        <v>-31.557266715715521</v>
      </c>
      <c r="K243" s="67">
        <v>90114.300000000047</v>
      </c>
      <c r="L243" s="67">
        <v>59024.860000000161</v>
      </c>
      <c r="M243" s="67">
        <v>48153.430000000051</v>
      </c>
      <c r="N243" s="67">
        <v>42673.29</v>
      </c>
      <c r="P243" s="65"/>
    </row>
    <row r="244" spans="1:16" x14ac:dyDescent="0.3">
      <c r="A244" s="5">
        <v>3884</v>
      </c>
      <c r="B244" s="5">
        <v>3430</v>
      </c>
      <c r="C244" s="6" t="s">
        <v>249</v>
      </c>
      <c r="D244" s="7" t="s">
        <v>12</v>
      </c>
      <c r="E244" s="8">
        <f>VLOOKUP(B244,[1]Data!$A:$R,8,FALSE)</f>
        <v>216</v>
      </c>
      <c r="F244" s="8">
        <f>VLOOKUP(B244,[1]Data!$A:$R,15,FALSE)</f>
        <v>1258973.2199999997</v>
      </c>
      <c r="G244" s="67">
        <f>VLOOKUP(B244,[1]Data!$A:$R,16,FALSE)-VLOOKUP(A244,'[2]School Data'!$A:$E,5,FALSE)</f>
        <v>124110.58999999985</v>
      </c>
      <c r="H244" s="8">
        <f t="shared" si="21"/>
        <v>9.8580802219128927</v>
      </c>
      <c r="I244" s="8">
        <f t="shared" si="20"/>
        <v>-61911.750000000582</v>
      </c>
      <c r="J244" s="76">
        <f t="shared" si="19"/>
        <v>-33.281889691313651</v>
      </c>
      <c r="K244" s="67">
        <v>186022.34000000043</v>
      </c>
      <c r="L244" s="67">
        <v>168759.20999999996</v>
      </c>
      <c r="M244" s="67">
        <v>157790.2300000001</v>
      </c>
      <c r="N244" s="67">
        <v>157928.48000000001</v>
      </c>
      <c r="P244" s="65"/>
    </row>
    <row r="245" spans="1:16" ht="16.5" customHeight="1" x14ac:dyDescent="0.3">
      <c r="A245" s="5">
        <v>1018</v>
      </c>
      <c r="B245" s="5">
        <v>3030</v>
      </c>
      <c r="C245" s="6" t="s">
        <v>250</v>
      </c>
      <c r="D245" s="7" t="s">
        <v>12</v>
      </c>
      <c r="E245" s="8">
        <f>VLOOKUP(B245,[1]Data!$A:$R,8,FALSE)</f>
        <v>100</v>
      </c>
      <c r="F245" s="8">
        <f>VLOOKUP(B245,[1]Data!$A:$R,15,FALSE)</f>
        <v>607521.43999999994</v>
      </c>
      <c r="G245" s="67">
        <f>VLOOKUP(B245,[1]Data!$A:$R,16,FALSE)-VLOOKUP(A245,'[2]School Data'!$A:$E,5,FALSE)</f>
        <v>26156.429999999935</v>
      </c>
      <c r="H245" s="8">
        <f t="shared" si="21"/>
        <v>4.3054332370557882</v>
      </c>
      <c r="I245" s="8">
        <f t="shared" si="20"/>
        <v>-3715.229999999865</v>
      </c>
      <c r="J245" s="76">
        <f t="shared" si="19"/>
        <v>-12.437306798483545</v>
      </c>
      <c r="K245" s="67">
        <v>29871.6599999998</v>
      </c>
      <c r="L245" s="67">
        <v>749.40999999979977</v>
      </c>
      <c r="M245" s="67">
        <v>43632.009999999893</v>
      </c>
      <c r="N245" s="67">
        <v>16532.45</v>
      </c>
      <c r="P245" s="65"/>
    </row>
    <row r="246" spans="1:16" ht="16.5" customHeight="1" x14ac:dyDescent="0.3">
      <c r="A246" s="5">
        <v>1506</v>
      </c>
      <c r="B246" s="5">
        <v>3450</v>
      </c>
      <c r="C246" s="6" t="s">
        <v>251</v>
      </c>
      <c r="D246" s="7" t="s">
        <v>12</v>
      </c>
      <c r="E246" s="8">
        <f>VLOOKUP(B246,[1]Data!$A:$R,8,FALSE)</f>
        <v>210</v>
      </c>
      <c r="F246" s="8">
        <f>VLOOKUP(B246,[1]Data!$A:$R,15,FALSE)</f>
        <v>1076981.7</v>
      </c>
      <c r="G246" s="67">
        <f>VLOOKUP(B246,[1]Data!$A:$R,16,FALSE)-VLOOKUP(A246,'[2]School Data'!$A:$E,5,FALSE)</f>
        <v>29903.689999999944</v>
      </c>
      <c r="H246" s="8">
        <f t="shared" si="21"/>
        <v>2.7766200669890626</v>
      </c>
      <c r="I246" s="8">
        <f t="shared" si="20"/>
        <v>-27432.750000000349</v>
      </c>
      <c r="J246" s="76">
        <f t="shared" si="19"/>
        <v>-47.845227223734518</v>
      </c>
      <c r="K246" s="67">
        <v>57336.440000000293</v>
      </c>
      <c r="L246" s="67">
        <v>42165.619999999995</v>
      </c>
      <c r="M246" s="67">
        <v>79466.379999999888</v>
      </c>
      <c r="N246" s="67">
        <v>71680.600000000006</v>
      </c>
      <c r="P246" s="65"/>
    </row>
    <row r="247" spans="1:16" ht="14.55" customHeight="1" x14ac:dyDescent="0.3">
      <c r="A247" s="5">
        <v>2870</v>
      </c>
      <c r="B247" s="5">
        <v>3580</v>
      </c>
      <c r="C247" s="6" t="s">
        <v>252</v>
      </c>
      <c r="D247" s="7" t="s">
        <v>12</v>
      </c>
      <c r="E247" s="8">
        <f>VLOOKUP(B247,[1]Data!$A:$R,8,FALSE)</f>
        <v>74</v>
      </c>
      <c r="F247" s="8">
        <f>VLOOKUP(B247,[1]Data!$A:$R,15,FALSE)</f>
        <v>439194.62</v>
      </c>
      <c r="G247" s="67">
        <f>VLOOKUP(B247,[1]Data!$A:$R,16,FALSE)-VLOOKUP(A247,'[2]School Data'!$A:$E,5,FALSE)</f>
        <v>-3058.9900000000489</v>
      </c>
      <c r="H247" s="8">
        <f t="shared" si="21"/>
        <v>-0.69649987971165239</v>
      </c>
      <c r="I247" s="8">
        <f t="shared" si="20"/>
        <v>11189.650000000023</v>
      </c>
      <c r="J247" s="76">
        <f t="shared" si="19"/>
        <v>-78.531354571383417</v>
      </c>
      <c r="K247" s="67">
        <v>-14248.640000000072</v>
      </c>
      <c r="L247" s="67">
        <v>-7017.0200000000186</v>
      </c>
      <c r="M247" s="67">
        <v>3147.4000000002561</v>
      </c>
      <c r="N247" s="67">
        <v>46581.74</v>
      </c>
      <c r="P247" s="65"/>
    </row>
    <row r="248" spans="1:16" x14ac:dyDescent="0.3">
      <c r="A248" s="5">
        <v>4872</v>
      </c>
      <c r="B248" s="5">
        <v>3560</v>
      </c>
      <c r="C248" s="6" t="s">
        <v>253</v>
      </c>
      <c r="D248" s="7" t="s">
        <v>18</v>
      </c>
      <c r="E248" s="8"/>
      <c r="F248" s="8"/>
      <c r="G248" s="67"/>
      <c r="H248" s="8"/>
      <c r="I248" s="8"/>
      <c r="J248" s="76"/>
      <c r="K248" s="67"/>
      <c r="L248" s="67">
        <v>-104545.37</v>
      </c>
      <c r="M248" s="67">
        <v>-17474.70000000007</v>
      </c>
      <c r="N248" s="67">
        <v>20868.62</v>
      </c>
      <c r="P248" s="65"/>
    </row>
    <row r="249" spans="1:16" x14ac:dyDescent="0.3">
      <c r="A249" s="5">
        <v>4202</v>
      </c>
      <c r="B249" s="5">
        <v>5229</v>
      </c>
      <c r="C249" s="6" t="s">
        <v>254</v>
      </c>
      <c r="D249" s="7" t="s">
        <v>12</v>
      </c>
      <c r="E249" s="8">
        <f>VLOOKUP(B249,[1]Data!$A:$R,8,FALSE)</f>
        <v>291</v>
      </c>
      <c r="F249" s="8">
        <f>VLOOKUP(B249,[1]Data!$A:$R,15,FALSE)</f>
        <v>1550536.7499999998</v>
      </c>
      <c r="G249" s="67">
        <f>VLOOKUP(B249,[1]Data!$A:$R,16,FALSE)-VLOOKUP(A249,'[2]School Data'!$A:$E,5,FALSE)</f>
        <v>308626.3899999992</v>
      </c>
      <c r="H249" s="8">
        <f t="shared" si="21"/>
        <v>19.904487268682878</v>
      </c>
      <c r="I249" s="8">
        <f t="shared" si="20"/>
        <v>148804.89999999967</v>
      </c>
      <c r="J249" s="76">
        <f t="shared" si="19"/>
        <v>93.106940749958042</v>
      </c>
      <c r="K249" s="67">
        <v>159821.48999999953</v>
      </c>
      <c r="L249" s="67">
        <v>109978.72</v>
      </c>
      <c r="M249" s="67">
        <v>163425.31000000029</v>
      </c>
      <c r="N249" s="67">
        <v>233699.91</v>
      </c>
      <c r="P249" s="65"/>
    </row>
    <row r="250" spans="1:16" x14ac:dyDescent="0.3">
      <c r="A250" s="5">
        <v>1880</v>
      </c>
      <c r="B250" s="5">
        <v>2297</v>
      </c>
      <c r="C250" s="6" t="s">
        <v>255</v>
      </c>
      <c r="D250" s="7" t="s">
        <v>12</v>
      </c>
      <c r="E250" s="8">
        <f>VLOOKUP(B250,[1]Data!$A:$R,8,FALSE)</f>
        <v>265.58333333333331</v>
      </c>
      <c r="F250" s="8">
        <f>VLOOKUP(B250,[1]Data!$A:$R,15,FALSE)</f>
        <v>1820272.23</v>
      </c>
      <c r="G250" s="67">
        <f>VLOOKUP(B250,[1]Data!$A:$R,16,FALSE)-VLOOKUP(A250,'[2]School Data'!$A:$E,5,FALSE)</f>
        <v>331621.47999999975</v>
      </c>
      <c r="H250" s="8">
        <f t="shared" si="21"/>
        <v>18.218235411963612</v>
      </c>
      <c r="I250" s="8">
        <f t="shared" si="20"/>
        <v>95534.009999999544</v>
      </c>
      <c r="J250" s="76">
        <f t="shared" si="19"/>
        <v>40.465514751799184</v>
      </c>
      <c r="K250" s="67">
        <v>236087.4700000002</v>
      </c>
      <c r="L250" s="67">
        <v>108894.1800000004</v>
      </c>
      <c r="M250" s="67">
        <v>112795.01000000047</v>
      </c>
      <c r="N250" s="67">
        <v>108210.46</v>
      </c>
      <c r="P250" s="65"/>
    </row>
    <row r="251" spans="1:16" ht="15" customHeight="1" x14ac:dyDescent="0.3">
      <c r="A251" s="5">
        <v>2372</v>
      </c>
      <c r="B251" s="5">
        <v>3810</v>
      </c>
      <c r="C251" s="6" t="s">
        <v>256</v>
      </c>
      <c r="D251" s="7" t="s">
        <v>12</v>
      </c>
      <c r="E251" s="8">
        <f>VLOOKUP(B251,[1]Data!$A:$R,8,FALSE)</f>
        <v>234</v>
      </c>
      <c r="F251" s="8">
        <f>VLOOKUP(B251,[1]Data!$A:$R,15,FALSE)</f>
        <v>1191130.6400000001</v>
      </c>
      <c r="G251" s="67">
        <f>VLOOKUP(B251,[1]Data!$A:$R,16,FALSE)-VLOOKUP(A251,'[2]School Data'!$A:$E,5,FALSE)</f>
        <v>75850.54000000027</v>
      </c>
      <c r="H251" s="8">
        <f t="shared" si="21"/>
        <v>6.3679446613849393</v>
      </c>
      <c r="I251" s="8">
        <f t="shared" si="20"/>
        <v>21381.90000000014</v>
      </c>
      <c r="J251" s="76">
        <f t="shared" si="19"/>
        <v>39.255432116535474</v>
      </c>
      <c r="K251" s="67">
        <v>54468.64000000013</v>
      </c>
      <c r="L251" s="67">
        <v>51225.850000000093</v>
      </c>
      <c r="M251" s="67">
        <v>25276.800000000047</v>
      </c>
      <c r="N251" s="67">
        <v>26789.63</v>
      </c>
      <c r="P251" s="65"/>
    </row>
    <row r="252" spans="1:16" ht="15" customHeight="1" x14ac:dyDescent="0.3">
      <c r="A252" s="5">
        <v>1382</v>
      </c>
      <c r="B252" s="5">
        <v>3440</v>
      </c>
      <c r="C252" s="6" t="s">
        <v>257</v>
      </c>
      <c r="D252" s="7" t="s">
        <v>12</v>
      </c>
      <c r="E252" s="8">
        <f>VLOOKUP(B252,[1]Data!$A:$R,8,FALSE)</f>
        <v>417</v>
      </c>
      <c r="F252" s="8">
        <f>VLOOKUP(B252,[1]Data!$A:$R,15,FALSE)</f>
        <v>2140904.48</v>
      </c>
      <c r="G252" s="67">
        <f>VLOOKUP(B252,[1]Data!$A:$R,16,FALSE)-VLOOKUP(A252,'[2]School Data'!$A:$E,5,FALSE)</f>
        <v>151510.32999999984</v>
      </c>
      <c r="H252" s="8">
        <f t="shared" si="21"/>
        <v>7.0769308680226519</v>
      </c>
      <c r="I252" s="8">
        <f t="shared" si="20"/>
        <v>-2400.7700000000186</v>
      </c>
      <c r="J252" s="76">
        <f t="shared" si="19"/>
        <v>-1.5598420126943546</v>
      </c>
      <c r="K252" s="67">
        <v>153911.09999999986</v>
      </c>
      <c r="L252" s="67">
        <v>68156.320000000065</v>
      </c>
      <c r="M252" s="67">
        <v>115903.84999999963</v>
      </c>
      <c r="N252" s="67">
        <v>40688.01</v>
      </c>
      <c r="P252" s="65"/>
    </row>
    <row r="253" spans="1:16" x14ac:dyDescent="0.3">
      <c r="A253" s="5">
        <v>4480</v>
      </c>
      <c r="B253" s="5">
        <v>3232</v>
      </c>
      <c r="C253" s="6" t="s">
        <v>258</v>
      </c>
      <c r="D253" s="7" t="s">
        <v>18</v>
      </c>
      <c r="E253" s="8"/>
      <c r="F253" s="8"/>
      <c r="G253" s="67"/>
      <c r="H253" s="8"/>
      <c r="I253" s="8"/>
      <c r="J253" s="76"/>
      <c r="K253" s="67"/>
      <c r="L253" s="67">
        <v>22644.690000000061</v>
      </c>
      <c r="M253" s="67">
        <v>30118.10999999987</v>
      </c>
      <c r="N253" s="67">
        <v>10082.99</v>
      </c>
      <c r="P253" s="65"/>
    </row>
    <row r="254" spans="1:16" x14ac:dyDescent="0.3">
      <c r="A254" s="5">
        <v>3688</v>
      </c>
      <c r="B254" s="5">
        <v>3102</v>
      </c>
      <c r="C254" s="6" t="s">
        <v>259</v>
      </c>
      <c r="D254" s="7" t="s">
        <v>12</v>
      </c>
      <c r="E254" s="8">
        <f>VLOOKUP(B254,[1]Data!$A:$R,8,FALSE)</f>
        <v>142</v>
      </c>
      <c r="F254" s="8">
        <f>VLOOKUP(B254,[1]Data!$A:$R,15,FALSE)</f>
        <v>906608.94</v>
      </c>
      <c r="G254" s="67">
        <f>VLOOKUP(B254,[1]Data!$A:$R,16,FALSE)-VLOOKUP(A254,'[2]School Data'!$A:$E,5,FALSE)</f>
        <v>126305.30000000028</v>
      </c>
      <c r="H254" s="8">
        <f t="shared" si="21"/>
        <v>13.931618631512755</v>
      </c>
      <c r="I254" s="8">
        <f t="shared" si="20"/>
        <v>6288.8600000003353</v>
      </c>
      <c r="J254" s="76">
        <f t="shared" si="19"/>
        <v>5.2399987868331523</v>
      </c>
      <c r="K254" s="67">
        <v>120016.43999999994</v>
      </c>
      <c r="L254" s="67">
        <v>99399.319999999949</v>
      </c>
      <c r="M254" s="67">
        <v>69638.579999999958</v>
      </c>
      <c r="N254" s="67">
        <v>100545.99</v>
      </c>
      <c r="P254" s="65"/>
    </row>
    <row r="255" spans="1:16" ht="15" customHeight="1" x14ac:dyDescent="0.3">
      <c r="A255" s="5">
        <v>1808</v>
      </c>
      <c r="B255" s="5">
        <v>3209</v>
      </c>
      <c r="C255" s="6" t="s">
        <v>260</v>
      </c>
      <c r="D255" s="7" t="s">
        <v>12</v>
      </c>
      <c r="E255" s="8">
        <f>VLOOKUP(B255,[1]Data!$A:$R,8,FALSE)</f>
        <v>276</v>
      </c>
      <c r="F255" s="8">
        <f>VLOOKUP(B255,[1]Data!$A:$R,15,FALSE)</f>
        <v>1383946.8299999998</v>
      </c>
      <c r="G255" s="67">
        <f>VLOOKUP(B255,[1]Data!$A:$R,16,FALSE)-VLOOKUP(A255,'[2]School Data'!$A:$E,5,FALSE)</f>
        <v>31556.050000000512</v>
      </c>
      <c r="H255" s="8">
        <f t="shared" si="21"/>
        <v>2.2801490141063088</v>
      </c>
      <c r="I255" s="8">
        <f t="shared" si="20"/>
        <v>41364.180000000633</v>
      </c>
      <c r="J255" s="76">
        <f t="shared" ref="J255:J304" si="22">I255/K255*100</f>
        <v>-421.73360263373468</v>
      </c>
      <c r="K255" s="67">
        <v>-9808.1300000001211</v>
      </c>
      <c r="L255" s="67">
        <v>-2913.0600000002887</v>
      </c>
      <c r="M255" s="67">
        <v>47182.09999999986</v>
      </c>
      <c r="N255" s="67">
        <v>67004.240000000005</v>
      </c>
      <c r="P255" s="65"/>
    </row>
    <row r="256" spans="1:16" x14ac:dyDescent="0.3">
      <c r="A256" s="5">
        <v>3932</v>
      </c>
      <c r="B256" s="5">
        <v>3013</v>
      </c>
      <c r="C256" s="6" t="s">
        <v>261</v>
      </c>
      <c r="D256" s="7" t="s">
        <v>12</v>
      </c>
      <c r="E256" s="8">
        <f>VLOOKUP(B256,[1]Data!$A:$R,8,FALSE)</f>
        <v>214</v>
      </c>
      <c r="F256" s="8">
        <f>VLOOKUP(B256,[1]Data!$A:$R,15,FALSE)</f>
        <v>1216292.17</v>
      </c>
      <c r="G256" s="67">
        <f>VLOOKUP(B256,[1]Data!$A:$R,16,FALSE)-VLOOKUP(A256,'[2]School Data'!$A:$E,5,FALSE)</f>
        <v>118710.20000000019</v>
      </c>
      <c r="H256" s="8">
        <f t="shared" si="21"/>
        <v>9.7600069233365367</v>
      </c>
      <c r="I256" s="8">
        <f t="shared" si="20"/>
        <v>-25919.970000000088</v>
      </c>
      <c r="J256" s="76">
        <f t="shared" si="22"/>
        <v>-17.921551222680606</v>
      </c>
      <c r="K256" s="67">
        <v>144630.17000000027</v>
      </c>
      <c r="L256" s="67">
        <v>119875.01000000001</v>
      </c>
      <c r="M256" s="67">
        <v>132160.30999999994</v>
      </c>
      <c r="N256" s="67">
        <v>111240.23</v>
      </c>
      <c r="P256" s="65"/>
    </row>
    <row r="257" spans="1:16" x14ac:dyDescent="0.3">
      <c r="A257" s="5">
        <v>1264</v>
      </c>
      <c r="B257" s="5">
        <v>3471</v>
      </c>
      <c r="C257" s="6" t="s">
        <v>262</v>
      </c>
      <c r="D257" s="7" t="s">
        <v>18</v>
      </c>
      <c r="E257" s="8"/>
      <c r="F257" s="8"/>
      <c r="G257" s="67"/>
      <c r="H257" s="8"/>
      <c r="I257" s="8"/>
      <c r="J257" s="76"/>
      <c r="K257" s="67"/>
      <c r="L257" s="67">
        <v>180139.49000000022</v>
      </c>
      <c r="M257" s="67">
        <v>221842.85999999964</v>
      </c>
      <c r="N257" s="67">
        <v>215117.38</v>
      </c>
      <c r="P257" s="65"/>
    </row>
    <row r="258" spans="1:16" x14ac:dyDescent="0.3">
      <c r="A258" s="5">
        <v>1682</v>
      </c>
      <c r="B258" s="5">
        <v>3770</v>
      </c>
      <c r="C258" s="6" t="s">
        <v>263</v>
      </c>
      <c r="D258" s="7" t="s">
        <v>18</v>
      </c>
      <c r="E258" s="8"/>
      <c r="F258" s="8"/>
      <c r="G258" s="67"/>
      <c r="H258" s="8"/>
      <c r="I258" s="8"/>
      <c r="J258" s="76"/>
      <c r="K258" s="67"/>
      <c r="L258" s="67"/>
      <c r="M258" s="67">
        <v>98880.019999999902</v>
      </c>
      <c r="N258" s="67">
        <v>82312.33</v>
      </c>
      <c r="P258" s="65"/>
    </row>
    <row r="259" spans="1:16" x14ac:dyDescent="0.3">
      <c r="A259" s="5"/>
      <c r="B259" s="5">
        <v>3467</v>
      </c>
      <c r="C259" s="6" t="s">
        <v>264</v>
      </c>
      <c r="D259" s="7" t="s">
        <v>18</v>
      </c>
      <c r="E259" s="8"/>
      <c r="F259" s="8"/>
      <c r="G259" s="67"/>
      <c r="H259" s="8"/>
      <c r="I259" s="8"/>
      <c r="J259" s="76"/>
      <c r="K259" s="67"/>
      <c r="L259" s="67"/>
      <c r="M259" s="67"/>
      <c r="N259" s="67">
        <v>6956.1400000003632</v>
      </c>
      <c r="P259" s="65"/>
    </row>
    <row r="260" spans="1:16" ht="15" customHeight="1" x14ac:dyDescent="0.3">
      <c r="A260" s="5">
        <v>1428</v>
      </c>
      <c r="B260" s="5">
        <v>3622</v>
      </c>
      <c r="C260" s="6" t="s">
        <v>265</v>
      </c>
      <c r="D260" s="7" t="s">
        <v>12</v>
      </c>
      <c r="E260" s="8">
        <f>VLOOKUP(B260,[1]Data!$A:$R,8,FALSE)</f>
        <v>217</v>
      </c>
      <c r="F260" s="8">
        <f>VLOOKUP(B260,[1]Data!$A:$R,15,FALSE)</f>
        <v>1192271.06</v>
      </c>
      <c r="G260" s="67">
        <f>VLOOKUP(B260,[1]Data!$A:$R,16,FALSE)-VLOOKUP(A260,'[2]School Data'!$A:$E,5,FALSE)</f>
        <v>48862.320000000298</v>
      </c>
      <c r="H260" s="8">
        <f t="shared" si="21"/>
        <v>4.0982559788040396</v>
      </c>
      <c r="I260" s="8">
        <f t="shared" si="20"/>
        <v>-37818.980000000214</v>
      </c>
      <c r="J260" s="76">
        <f t="shared" si="22"/>
        <v>-43.629917871559371</v>
      </c>
      <c r="K260" s="67">
        <v>86681.300000000512</v>
      </c>
      <c r="L260" s="67">
        <v>98818.820000000065</v>
      </c>
      <c r="M260" s="67">
        <v>123532.44999999995</v>
      </c>
      <c r="N260" s="67">
        <v>48053.73</v>
      </c>
      <c r="P260" s="65"/>
    </row>
    <row r="261" spans="1:16" ht="16.05" customHeight="1" x14ac:dyDescent="0.3">
      <c r="A261" s="5">
        <v>1426</v>
      </c>
      <c r="B261" s="5">
        <v>3592</v>
      </c>
      <c r="C261" s="6" t="s">
        <v>266</v>
      </c>
      <c r="D261" s="7" t="s">
        <v>12</v>
      </c>
      <c r="E261" s="8">
        <f>VLOOKUP(B261,[1]Data!$A:$R,8,FALSE)</f>
        <v>308</v>
      </c>
      <c r="F261" s="8">
        <f>VLOOKUP(B261,[1]Data!$A:$R,15,FALSE)</f>
        <v>1601749.73</v>
      </c>
      <c r="G261" s="67">
        <f>VLOOKUP(B261,[1]Data!$A:$R,16,FALSE)-VLOOKUP(A261,'[2]School Data'!$A:$E,5,FALSE)</f>
        <v>121533.27000000002</v>
      </c>
      <c r="H261" s="8">
        <f t="shared" si="21"/>
        <v>7.5875317924979466</v>
      </c>
      <c r="I261" s="8">
        <f t="shared" si="20"/>
        <v>-9541.0800000000745</v>
      </c>
      <c r="J261" s="76">
        <f t="shared" si="22"/>
        <v>-7.2791358492337119</v>
      </c>
      <c r="K261" s="67">
        <v>131074.35000000009</v>
      </c>
      <c r="L261" s="67">
        <v>96581.550000000047</v>
      </c>
      <c r="M261" s="67">
        <v>86976.140000000363</v>
      </c>
      <c r="N261" s="67">
        <v>17435.02</v>
      </c>
      <c r="P261" s="65"/>
    </row>
    <row r="262" spans="1:16" x14ac:dyDescent="0.3">
      <c r="A262" s="5"/>
      <c r="B262" s="5">
        <v>2037</v>
      </c>
      <c r="C262" s="6" t="s">
        <v>267</v>
      </c>
      <c r="D262" s="7" t="s">
        <v>18</v>
      </c>
      <c r="E262" s="8"/>
      <c r="F262" s="8"/>
      <c r="G262" s="67"/>
      <c r="H262" s="8"/>
      <c r="I262" s="8"/>
      <c r="J262" s="76"/>
      <c r="K262" s="67"/>
      <c r="L262" s="67"/>
      <c r="M262" s="67"/>
      <c r="N262" s="67">
        <v>15971.5</v>
      </c>
      <c r="P262" s="65"/>
    </row>
    <row r="263" spans="1:16" x14ac:dyDescent="0.3">
      <c r="A263" s="5">
        <v>4216</v>
      </c>
      <c r="B263" s="5">
        <v>2041</v>
      </c>
      <c r="C263" s="6" t="s">
        <v>268</v>
      </c>
      <c r="D263" s="7" t="s">
        <v>12</v>
      </c>
      <c r="E263" s="8">
        <f>VLOOKUP(B263,[1]Data!$A:$R,8,FALSE)</f>
        <v>392.66666666666669</v>
      </c>
      <c r="F263" s="8">
        <f>VLOOKUP(B263,[1]Data!$A:$R,15,FALSE)</f>
        <v>2023084.5299999996</v>
      </c>
      <c r="G263" s="67">
        <f>VLOOKUP(B263,[1]Data!$A:$R,16,FALSE)-VLOOKUP(A263,'[2]School Data'!$A:$E,5,FALSE)</f>
        <v>221770.97999999998</v>
      </c>
      <c r="H263" s="8">
        <f t="shared" si="21"/>
        <v>10.962022432152157</v>
      </c>
      <c r="I263" s="8">
        <f t="shared" si="20"/>
        <v>78904.730000000447</v>
      </c>
      <c r="J263" s="76">
        <f t="shared" si="22"/>
        <v>55.229790100881559</v>
      </c>
      <c r="K263" s="67">
        <v>142866.24999999953</v>
      </c>
      <c r="L263" s="67">
        <v>50255.059999999823</v>
      </c>
      <c r="M263" s="67">
        <v>45097.040000000736</v>
      </c>
      <c r="N263" s="67">
        <v>70981.81</v>
      </c>
      <c r="P263" s="65"/>
    </row>
    <row r="264" spans="1:16" ht="15" customHeight="1" x14ac:dyDescent="0.3">
      <c r="A264" s="5">
        <v>4218</v>
      </c>
      <c r="B264" s="5">
        <v>2081</v>
      </c>
      <c r="C264" s="6" t="s">
        <v>269</v>
      </c>
      <c r="D264" s="7" t="s">
        <v>12</v>
      </c>
      <c r="E264" s="8">
        <f>VLOOKUP(B264,[1]Data!$A:$R,8,FALSE)</f>
        <v>471.58333333333331</v>
      </c>
      <c r="F264" s="8">
        <f>VLOOKUP(B264,[1]Data!$A:$R,15,FALSE)</f>
        <v>2697288.0100000002</v>
      </c>
      <c r="G264" s="67">
        <f>VLOOKUP(B264,[1]Data!$A:$R,16,FALSE)-VLOOKUP(A264,'[2]School Data'!$A:$E,5,FALSE)</f>
        <v>120847.28000000026</v>
      </c>
      <c r="H264" s="8">
        <f t="shared" si="21"/>
        <v>4.4803254065553144</v>
      </c>
      <c r="I264" s="8">
        <f t="shared" si="20"/>
        <v>25939.890000000596</v>
      </c>
      <c r="J264" s="76">
        <f t="shared" si="22"/>
        <v>27.331791549636637</v>
      </c>
      <c r="K264" s="67">
        <v>94907.389999999665</v>
      </c>
      <c r="L264" s="67">
        <v>61980.759999999776</v>
      </c>
      <c r="M264" s="67">
        <v>115394.18000000063</v>
      </c>
      <c r="N264" s="67">
        <v>83378.13</v>
      </c>
      <c r="P264" s="65"/>
    </row>
    <row r="265" spans="1:16" x14ac:dyDescent="0.3">
      <c r="A265" s="5"/>
      <c r="B265" s="5">
        <v>3841</v>
      </c>
      <c r="C265" s="6" t="s">
        <v>270</v>
      </c>
      <c r="D265" s="7" t="s">
        <v>18</v>
      </c>
      <c r="E265" s="8"/>
      <c r="F265" s="8"/>
      <c r="G265" s="67"/>
      <c r="H265" s="8"/>
      <c r="I265" s="8"/>
      <c r="J265" s="76"/>
      <c r="K265" s="67"/>
      <c r="L265" s="67"/>
      <c r="M265" s="67"/>
      <c r="N265" s="67">
        <v>255540.73</v>
      </c>
      <c r="P265" s="65"/>
    </row>
    <row r="266" spans="1:16" ht="16.05" customHeight="1" x14ac:dyDescent="0.3">
      <c r="A266" s="5">
        <v>4238</v>
      </c>
      <c r="B266" s="5">
        <v>2550</v>
      </c>
      <c r="C266" s="6" t="s">
        <v>271</v>
      </c>
      <c r="D266" s="7" t="s">
        <v>12</v>
      </c>
      <c r="E266" s="8">
        <f>VLOOKUP(B266,[1]Data!$A:$R,8,FALSE)</f>
        <v>180</v>
      </c>
      <c r="F266" s="8">
        <f>VLOOKUP(B266,[1]Data!$A:$R,15,FALSE)</f>
        <v>1162859.6800000002</v>
      </c>
      <c r="G266" s="67">
        <f>VLOOKUP(B266,[1]Data!$A:$R,16,FALSE)-VLOOKUP(A266,'[2]School Data'!$A:$E,5,FALSE)</f>
        <v>186463.71999999997</v>
      </c>
      <c r="H266" s="8">
        <f t="shared" si="21"/>
        <v>16.034928651064757</v>
      </c>
      <c r="I266" s="8">
        <f t="shared" si="20"/>
        <v>-56707.939999999828</v>
      </c>
      <c r="J266" s="76">
        <f t="shared" si="22"/>
        <v>-23.320127024670505</v>
      </c>
      <c r="K266" s="67">
        <v>243171.6599999998</v>
      </c>
      <c r="L266" s="67">
        <v>202250.83999999973</v>
      </c>
      <c r="M266" s="67">
        <v>178646.33999999985</v>
      </c>
      <c r="N266" s="67">
        <v>169071.8</v>
      </c>
      <c r="P266" s="65"/>
    </row>
    <row r="267" spans="1:16" ht="14.55" customHeight="1" x14ac:dyDescent="0.3">
      <c r="A267" s="5">
        <v>4262</v>
      </c>
      <c r="B267" s="5">
        <v>3225</v>
      </c>
      <c r="C267" s="6" t="s">
        <v>272</v>
      </c>
      <c r="D267" s="7" t="s">
        <v>12</v>
      </c>
      <c r="E267" s="8">
        <f>VLOOKUP(B267,[1]Data!$A:$R,8,FALSE)</f>
        <v>195</v>
      </c>
      <c r="F267" s="8">
        <f>VLOOKUP(B267,[1]Data!$A:$R,15,FALSE)</f>
        <v>995536.72000000009</v>
      </c>
      <c r="G267" s="67">
        <f>VLOOKUP(B267,[1]Data!$A:$R,16,FALSE)-VLOOKUP(A267,'[2]School Data'!$A:$E,5,FALSE)</f>
        <v>48087.280000000028</v>
      </c>
      <c r="H267" s="8">
        <f t="shared" si="21"/>
        <v>4.830286923017769</v>
      </c>
      <c r="I267" s="8">
        <f t="shared" si="20"/>
        <v>2466.1799999999348</v>
      </c>
      <c r="J267" s="76">
        <f t="shared" si="22"/>
        <v>5.4057881112027761</v>
      </c>
      <c r="K267" s="67">
        <v>45621.100000000093</v>
      </c>
      <c r="L267" s="67">
        <v>73736.609999999986</v>
      </c>
      <c r="M267" s="67">
        <v>63198.070000000065</v>
      </c>
      <c r="N267" s="67">
        <v>56920.14</v>
      </c>
      <c r="P267" s="65"/>
    </row>
    <row r="268" spans="1:16" ht="15" customHeight="1" x14ac:dyDescent="0.3">
      <c r="A268" s="5">
        <v>1268</v>
      </c>
      <c r="B268" s="5">
        <v>2671</v>
      </c>
      <c r="C268" s="6" t="s">
        <v>273</v>
      </c>
      <c r="D268" s="7" t="s">
        <v>12</v>
      </c>
      <c r="E268" s="8">
        <f>VLOOKUP(B268,[1]Data!$A:$R,8,FALSE)</f>
        <v>177</v>
      </c>
      <c r="F268" s="8">
        <f>VLOOKUP(B268,[1]Data!$A:$R,15,FALSE)</f>
        <v>954920.9800000001</v>
      </c>
      <c r="G268" s="67">
        <f>VLOOKUP(B268,[1]Data!$A:$R,16,FALSE)-VLOOKUP(A268,'[2]School Data'!$A:$E,5,FALSE)</f>
        <v>-10522.959999999963</v>
      </c>
      <c r="H268" s="8">
        <f t="shared" si="21"/>
        <v>-1.1019718092276036</v>
      </c>
      <c r="I268" s="8">
        <f t="shared" si="20"/>
        <v>-59198.25</v>
      </c>
      <c r="J268" s="76">
        <f t="shared" si="22"/>
        <v>-121.6186898937838</v>
      </c>
      <c r="K268" s="67">
        <v>48675.290000000037</v>
      </c>
      <c r="L268" s="67">
        <v>78225.95000000007</v>
      </c>
      <c r="M268" s="67">
        <v>128768.84</v>
      </c>
      <c r="N268" s="67">
        <v>128394.64000000001</v>
      </c>
      <c r="P268" s="65"/>
    </row>
    <row r="269" spans="1:16" x14ac:dyDescent="0.3">
      <c r="A269" s="5">
        <v>1266</v>
      </c>
      <c r="B269" s="5">
        <v>2601</v>
      </c>
      <c r="C269" s="6" t="s">
        <v>274</v>
      </c>
      <c r="D269" s="7" t="s">
        <v>12</v>
      </c>
      <c r="E269" s="8">
        <f>VLOOKUP(B269,[1]Data!$A:$R,8,FALSE)</f>
        <v>253</v>
      </c>
      <c r="F269" s="8">
        <f>VLOOKUP(B269,[1]Data!$A:$R,15,FALSE)</f>
        <v>1330126.2699999998</v>
      </c>
      <c r="G269" s="67">
        <f>VLOOKUP(B269,[1]Data!$A:$R,16,FALSE)-VLOOKUP(A269,'[2]School Data'!$A:$E,5,FALSE)</f>
        <v>194733.49999999977</v>
      </c>
      <c r="H269" s="8">
        <f t="shared" si="21"/>
        <v>14.64022660044146</v>
      </c>
      <c r="I269" s="8">
        <f t="shared" si="20"/>
        <v>12757.589999999385</v>
      </c>
      <c r="J269" s="76">
        <f t="shared" si="22"/>
        <v>7.0105927757137518</v>
      </c>
      <c r="K269" s="67">
        <v>181975.91000000038</v>
      </c>
      <c r="L269" s="67">
        <v>133739.6399999999</v>
      </c>
      <c r="M269" s="67">
        <v>140267.16999999946</v>
      </c>
      <c r="N269" s="67">
        <v>152619.74</v>
      </c>
      <c r="P269" s="65"/>
    </row>
    <row r="270" spans="1:16" ht="16.05" customHeight="1" x14ac:dyDescent="0.3">
      <c r="A270" s="5">
        <v>4358</v>
      </c>
      <c r="B270" s="5">
        <v>2050</v>
      </c>
      <c r="C270" s="6" t="s">
        <v>275</v>
      </c>
      <c r="D270" s="7" t="s">
        <v>12</v>
      </c>
      <c r="E270" s="8">
        <f>VLOOKUP(B270,[1]Data!$A:$R,8,FALSE)</f>
        <v>162</v>
      </c>
      <c r="F270" s="8">
        <f>VLOOKUP(B270,[1]Data!$A:$R,15,FALSE)</f>
        <v>1166893.23</v>
      </c>
      <c r="G270" s="67">
        <f>VLOOKUP(B270,[1]Data!$A:$R,16,FALSE)-VLOOKUP(A270,'[2]School Data'!$A:$E,5,FALSE)</f>
        <v>59091.860000000102</v>
      </c>
      <c r="H270" s="8">
        <f t="shared" si="21"/>
        <v>5.0640331506593883</v>
      </c>
      <c r="I270" s="8">
        <f t="shared" si="20"/>
        <v>-23929.249999999418</v>
      </c>
      <c r="J270" s="76">
        <f t="shared" si="22"/>
        <v>-28.823090898205955</v>
      </c>
      <c r="K270" s="67">
        <v>83021.10999999952</v>
      </c>
      <c r="L270" s="67">
        <v>38997.919999999809</v>
      </c>
      <c r="M270" s="67">
        <v>55455.54999999993</v>
      </c>
      <c r="N270" s="67">
        <v>76845.53</v>
      </c>
      <c r="P270" s="65"/>
    </row>
    <row r="271" spans="1:16" x14ac:dyDescent="0.3">
      <c r="A271" s="5">
        <v>4366</v>
      </c>
      <c r="B271" s="5">
        <v>3470</v>
      </c>
      <c r="C271" s="6" t="s">
        <v>276</v>
      </c>
      <c r="D271" s="7" t="s">
        <v>12</v>
      </c>
      <c r="E271" s="8">
        <f>VLOOKUP(B271,[1]Data!$A:$R,8,FALSE)</f>
        <v>101</v>
      </c>
      <c r="F271" s="8">
        <f>VLOOKUP(B271,[1]Data!$A:$R,15,FALSE)</f>
        <v>603799.36</v>
      </c>
      <c r="G271" s="67">
        <f>VLOOKUP(B271,[1]Data!$A:$R,16,FALSE)-VLOOKUP(A271,'[2]School Data'!$A:$E,5,FALSE)</f>
        <v>87481.380000000237</v>
      </c>
      <c r="H271" s="8">
        <f t="shared" si="21"/>
        <v>14.488485049073294</v>
      </c>
      <c r="I271" s="8">
        <f t="shared" ref="I271:I304" si="23">G271-K271</f>
        <v>61716.160000000556</v>
      </c>
      <c r="J271" s="76">
        <f t="shared" si="22"/>
        <v>239.53282758696147</v>
      </c>
      <c r="K271" s="67">
        <v>25765.219999999681</v>
      </c>
      <c r="L271" s="67">
        <v>-44587.370000000112</v>
      </c>
      <c r="M271" s="67">
        <v>-18237.899999999907</v>
      </c>
      <c r="N271" s="67">
        <v>39411.089999999997</v>
      </c>
      <c r="P271" s="65"/>
    </row>
    <row r="272" spans="1:16" ht="15" customHeight="1" x14ac:dyDescent="0.3">
      <c r="A272" s="5">
        <v>4374</v>
      </c>
      <c r="B272" s="5">
        <v>5248</v>
      </c>
      <c r="C272" s="6" t="s">
        <v>277</v>
      </c>
      <c r="D272" s="7" t="s">
        <v>12</v>
      </c>
      <c r="E272" s="8">
        <f>VLOOKUP(B272,[1]Data!$A:$R,8,FALSE)</f>
        <v>250</v>
      </c>
      <c r="F272" s="8">
        <f>VLOOKUP(B272,[1]Data!$A:$R,15,FALSE)</f>
        <v>1286712.4900000002</v>
      </c>
      <c r="G272" s="67">
        <f>VLOOKUP(B272,[1]Data!$A:$R,16,FALSE)-VLOOKUP(A272,'[2]School Data'!$A:$E,5,FALSE)</f>
        <v>81739.270000000019</v>
      </c>
      <c r="H272" s="8">
        <f t="shared" si="21"/>
        <v>6.3525667649344113</v>
      </c>
      <c r="I272" s="8">
        <f t="shared" si="23"/>
        <v>-1641.0999999998603</v>
      </c>
      <c r="J272" s="76">
        <f t="shared" si="22"/>
        <v>-1.9682090640757082</v>
      </c>
      <c r="K272" s="67">
        <v>83380.369999999879</v>
      </c>
      <c r="L272" s="67">
        <v>102071.80999999982</v>
      </c>
      <c r="M272" s="67">
        <v>125977.38999999966</v>
      </c>
      <c r="N272" s="67">
        <v>103135.89</v>
      </c>
      <c r="P272" s="65"/>
    </row>
    <row r="273" spans="1:16" x14ac:dyDescent="0.3">
      <c r="A273" s="5"/>
      <c r="B273" s="5">
        <v>2873</v>
      </c>
      <c r="C273" s="6" t="s">
        <v>278</v>
      </c>
      <c r="D273" s="7" t="s">
        <v>18</v>
      </c>
      <c r="E273" s="8"/>
      <c r="F273" s="8"/>
      <c r="G273" s="67"/>
      <c r="H273" s="8"/>
      <c r="I273" s="8"/>
      <c r="J273" s="76"/>
      <c r="K273" s="67"/>
      <c r="L273" s="67"/>
      <c r="M273" s="67"/>
      <c r="N273" s="67">
        <v>58613.68</v>
      </c>
      <c r="P273" s="65"/>
    </row>
    <row r="274" spans="1:16" x14ac:dyDescent="0.3">
      <c r="A274" s="5">
        <v>3294</v>
      </c>
      <c r="B274" s="5">
        <v>5269</v>
      </c>
      <c r="C274" s="6" t="s">
        <v>279</v>
      </c>
      <c r="D274" s="7" t="s">
        <v>12</v>
      </c>
      <c r="E274" s="8">
        <f>VLOOKUP(B274,[1]Data!$A:$R,8,FALSE)</f>
        <v>409</v>
      </c>
      <c r="F274" s="8">
        <f>VLOOKUP(B274,[1]Data!$A:$R,15,FALSE)</f>
        <v>2693962.4</v>
      </c>
      <c r="G274" s="67">
        <f>VLOOKUP(B274,[1]Data!$A:$R,16,FALSE)-VLOOKUP(A274,'[2]School Data'!$A:$E,5,FALSE)</f>
        <v>524289.29999999935</v>
      </c>
      <c r="H274" s="8">
        <f t="shared" si="21"/>
        <v>19.461641335454399</v>
      </c>
      <c r="I274" s="8">
        <f t="shared" si="23"/>
        <v>221095.04999999935</v>
      </c>
      <c r="J274" s="76">
        <f t="shared" si="22"/>
        <v>72.9219139215204</v>
      </c>
      <c r="K274" s="67">
        <v>303194.25</v>
      </c>
      <c r="L274" s="67">
        <v>206102.24000000069</v>
      </c>
      <c r="M274" s="67">
        <v>317529.7200000002</v>
      </c>
      <c r="N274" s="67">
        <v>256327.04000000001</v>
      </c>
      <c r="P274" s="65"/>
    </row>
    <row r="275" spans="1:16" x14ac:dyDescent="0.3">
      <c r="A275" s="5">
        <v>4434</v>
      </c>
      <c r="B275" s="5">
        <v>2042</v>
      </c>
      <c r="C275" s="6" t="s">
        <v>280</v>
      </c>
      <c r="D275" s="7" t="s">
        <v>18</v>
      </c>
      <c r="E275" s="8"/>
      <c r="F275" s="8"/>
      <c r="G275" s="67"/>
      <c r="H275" s="8"/>
      <c r="I275" s="8"/>
      <c r="J275" s="76"/>
      <c r="K275" s="67"/>
      <c r="L275" s="67"/>
      <c r="M275" s="67">
        <v>111421.32999999996</v>
      </c>
      <c r="N275" s="67">
        <v>95560.65</v>
      </c>
      <c r="P275" s="65"/>
    </row>
    <row r="276" spans="1:16" x14ac:dyDescent="0.3">
      <c r="A276" s="5">
        <v>4490</v>
      </c>
      <c r="B276" s="5">
        <v>2630</v>
      </c>
      <c r="C276" s="6" t="s">
        <v>281</v>
      </c>
      <c r="D276" s="7" t="s">
        <v>12</v>
      </c>
      <c r="E276" s="8">
        <f>VLOOKUP(B276,[1]Data!$A:$R,8,FALSE)</f>
        <v>212</v>
      </c>
      <c r="F276" s="8">
        <f>VLOOKUP(B276,[1]Data!$A:$R,15,FALSE)</f>
        <v>1181994.48</v>
      </c>
      <c r="G276" s="67">
        <f>VLOOKUP(B276,[1]Data!$A:$R,16,FALSE)-VLOOKUP(A276,'[2]School Data'!$A:$E,5,FALSE)</f>
        <v>121292.66000000015</v>
      </c>
      <c r="H276" s="8">
        <f t="shared" si="21"/>
        <v>10.261694284731359</v>
      </c>
      <c r="I276" s="8">
        <f t="shared" si="23"/>
        <v>3153.9799999999814</v>
      </c>
      <c r="J276" s="76">
        <f t="shared" si="22"/>
        <v>2.6697267990466602</v>
      </c>
      <c r="K276" s="67">
        <v>118138.68000000017</v>
      </c>
      <c r="L276" s="67">
        <v>78860.819999999832</v>
      </c>
      <c r="M276" s="67">
        <v>123180.63000000047</v>
      </c>
      <c r="N276" s="67">
        <v>67907.83</v>
      </c>
      <c r="P276" s="65"/>
    </row>
    <row r="277" spans="1:16" x14ac:dyDescent="0.3">
      <c r="A277" s="5">
        <v>4498</v>
      </c>
      <c r="B277" s="5">
        <v>3660</v>
      </c>
      <c r="C277" s="6" t="s">
        <v>282</v>
      </c>
      <c r="D277" s="7" t="s">
        <v>18</v>
      </c>
      <c r="E277" s="8"/>
      <c r="F277" s="8"/>
      <c r="G277" s="67"/>
      <c r="H277" s="8"/>
      <c r="I277" s="8"/>
      <c r="J277" s="76"/>
      <c r="K277" s="67"/>
      <c r="L277" s="67"/>
      <c r="M277" s="67">
        <v>121527.68000000011</v>
      </c>
      <c r="N277" s="67">
        <v>84403.71</v>
      </c>
      <c r="P277" s="65"/>
    </row>
    <row r="278" spans="1:16" x14ac:dyDescent="0.3">
      <c r="A278" s="5">
        <v>1688</v>
      </c>
      <c r="B278" s="5">
        <v>2210</v>
      </c>
      <c r="C278" s="6" t="s">
        <v>283</v>
      </c>
      <c r="D278" s="7" t="s">
        <v>12</v>
      </c>
      <c r="E278" s="8">
        <f>VLOOKUP(B278,[1]Data!$A:$R,8,FALSE)</f>
        <v>311</v>
      </c>
      <c r="F278" s="8">
        <f>VLOOKUP(B278,[1]Data!$A:$R,15,FALSE)</f>
        <v>1931573.8599999999</v>
      </c>
      <c r="G278" s="67">
        <f>VLOOKUP(B278,[1]Data!$A:$R,16,FALSE)-VLOOKUP(A278,'[2]School Data'!$A:$E,5,FALSE)</f>
        <v>180544.46000000043</v>
      </c>
      <c r="H278" s="8">
        <f t="shared" si="21"/>
        <v>9.3470130104163047</v>
      </c>
      <c r="I278" s="8">
        <f t="shared" si="23"/>
        <v>13245.920000000624</v>
      </c>
      <c r="J278" s="76">
        <f t="shared" si="22"/>
        <v>7.9175347256471209</v>
      </c>
      <c r="K278" s="67">
        <v>167298.5399999998</v>
      </c>
      <c r="L278" s="67">
        <v>110734.52000000095</v>
      </c>
      <c r="M278" s="67">
        <v>96867.779999999795</v>
      </c>
      <c r="N278" s="67">
        <v>74491.539999999994</v>
      </c>
      <c r="P278" s="65"/>
    </row>
    <row r="279" spans="1:16" x14ac:dyDescent="0.3">
      <c r="A279" s="5">
        <v>4150</v>
      </c>
      <c r="B279" s="5">
        <v>3814</v>
      </c>
      <c r="C279" s="6" t="s">
        <v>284</v>
      </c>
      <c r="D279" s="7" t="s">
        <v>12</v>
      </c>
      <c r="E279" s="8">
        <f>VLOOKUP(B279,[1]Data!$A:$R,8,FALSE)</f>
        <v>188</v>
      </c>
      <c r="F279" s="8">
        <f>VLOOKUP(B279,[1]Data!$A:$R,15,FALSE)</f>
        <v>1031502.7899999999</v>
      </c>
      <c r="G279" s="67">
        <f>VLOOKUP(B279,[1]Data!$A:$R,16,FALSE)-VLOOKUP(A279,'[2]School Data'!$A:$E,5,FALSE)</f>
        <v>148964.47000000009</v>
      </c>
      <c r="H279" s="8">
        <f t="shared" ref="H279:H304" si="24">G279/F279*100</f>
        <v>14.441499474761487</v>
      </c>
      <c r="I279" s="8">
        <f t="shared" si="23"/>
        <v>10637.559999999939</v>
      </c>
      <c r="J279" s="76">
        <f t="shared" si="22"/>
        <v>7.6901594924660195</v>
      </c>
      <c r="K279" s="67">
        <v>138326.91000000015</v>
      </c>
      <c r="L279" s="67">
        <v>89160.829999999842</v>
      </c>
      <c r="M279" s="67">
        <v>67862.730000000098</v>
      </c>
      <c r="N279" s="67">
        <v>65687.360000000001</v>
      </c>
      <c r="P279" s="65"/>
    </row>
    <row r="280" spans="1:16" x14ac:dyDescent="0.3">
      <c r="A280" s="5">
        <v>3680</v>
      </c>
      <c r="B280" s="5">
        <v>3251</v>
      </c>
      <c r="C280" s="6" t="s">
        <v>285</v>
      </c>
      <c r="D280" s="7" t="s">
        <v>18</v>
      </c>
      <c r="E280" s="8"/>
      <c r="F280" s="8"/>
      <c r="G280" s="67"/>
      <c r="H280" s="8"/>
      <c r="I280" s="8"/>
      <c r="J280" s="76"/>
      <c r="K280" s="67"/>
      <c r="L280" s="67">
        <v>81776.019999999786</v>
      </c>
      <c r="M280" s="67">
        <v>48497.559999999823</v>
      </c>
      <c r="N280" s="67">
        <v>88464.39</v>
      </c>
      <c r="P280" s="65"/>
    </row>
    <row r="281" spans="1:16" x14ac:dyDescent="0.3">
      <c r="A281" s="5">
        <v>4550</v>
      </c>
      <c r="B281" s="5">
        <v>5270</v>
      </c>
      <c r="C281" s="6" t="s">
        <v>286</v>
      </c>
      <c r="D281" s="7" t="s">
        <v>12</v>
      </c>
      <c r="E281" s="8">
        <f>VLOOKUP(B281,[1]Data!$A:$R,8,FALSE)</f>
        <v>231</v>
      </c>
      <c r="F281" s="8">
        <f>VLOOKUP(B281,[1]Data!$A:$R,15,FALSE)</f>
        <v>1420586.3399999999</v>
      </c>
      <c r="G281" s="67">
        <f>VLOOKUP(B281,[1]Data!$A:$R,16,FALSE)-VLOOKUP(A281,'[2]School Data'!$A:$E,5,FALSE)</f>
        <v>238752.83000000019</v>
      </c>
      <c r="H281" s="8">
        <f t="shared" si="24"/>
        <v>16.806639855483912</v>
      </c>
      <c r="I281" s="8">
        <f t="shared" si="23"/>
        <v>-39205.629999999539</v>
      </c>
      <c r="J281" s="76">
        <f t="shared" si="22"/>
        <v>-14.104852214247977</v>
      </c>
      <c r="K281" s="67">
        <v>277958.45999999973</v>
      </c>
      <c r="L281" s="67">
        <v>285492.6399999999</v>
      </c>
      <c r="M281" s="67">
        <v>277717.43000000005</v>
      </c>
      <c r="N281" s="67">
        <v>256586.57</v>
      </c>
      <c r="P281" s="65"/>
    </row>
    <row r="282" spans="1:16" x14ac:dyDescent="0.3">
      <c r="A282" s="5">
        <v>4600</v>
      </c>
      <c r="B282" s="5">
        <v>2261</v>
      </c>
      <c r="C282" s="6" t="s">
        <v>287</v>
      </c>
      <c r="D282" s="7" t="s">
        <v>12</v>
      </c>
      <c r="E282" s="8">
        <f>VLOOKUP(B282,[1]Data!$A:$R,8,FALSE)</f>
        <v>99</v>
      </c>
      <c r="F282" s="8">
        <f>VLOOKUP(B282,[1]Data!$A:$R,15,FALSE)</f>
        <v>747858.40999999992</v>
      </c>
      <c r="G282" s="67">
        <f>VLOOKUP(B282,[1]Data!$A:$R,16,FALSE)-VLOOKUP(A282,'[2]School Data'!$A:$E,5,FALSE)</f>
        <v>86692.339999999967</v>
      </c>
      <c r="H282" s="8">
        <f t="shared" si="24"/>
        <v>11.592079308167435</v>
      </c>
      <c r="I282" s="8">
        <f t="shared" si="23"/>
        <v>38619.919999999693</v>
      </c>
      <c r="J282" s="76">
        <f t="shared" si="22"/>
        <v>80.336958280859321</v>
      </c>
      <c r="K282" s="67">
        <v>48072.420000000275</v>
      </c>
      <c r="L282" s="67">
        <v>45717.180000000168</v>
      </c>
      <c r="M282" s="67">
        <v>28733.210000000196</v>
      </c>
      <c r="N282" s="67">
        <v>22491.79</v>
      </c>
      <c r="P282" s="65"/>
    </row>
    <row r="283" spans="1:16" x14ac:dyDescent="0.3">
      <c r="A283" s="5">
        <v>4724</v>
      </c>
      <c r="B283" s="5">
        <v>3820</v>
      </c>
      <c r="C283" s="6" t="s">
        <v>288</v>
      </c>
      <c r="D283" s="7" t="s">
        <v>12</v>
      </c>
      <c r="E283" s="8">
        <f>VLOOKUP(B283,[1]Data!$A:$R,8,FALSE)</f>
        <v>102</v>
      </c>
      <c r="F283" s="8">
        <f>VLOOKUP(B283,[1]Data!$A:$R,15,FALSE)</f>
        <v>688907.95</v>
      </c>
      <c r="G283" s="67">
        <f>VLOOKUP(B283,[1]Data!$A:$R,16,FALSE)-VLOOKUP(A283,'[2]School Data'!$A:$E,5,FALSE)</f>
        <v>135799.12</v>
      </c>
      <c r="H283" s="8">
        <f t="shared" si="24"/>
        <v>19.712230059182797</v>
      </c>
      <c r="I283" s="8">
        <f t="shared" si="23"/>
        <v>13674.670000000275</v>
      </c>
      <c r="J283" s="76">
        <f t="shared" si="22"/>
        <v>11.197323713638264</v>
      </c>
      <c r="K283" s="67">
        <v>122124.44999999972</v>
      </c>
      <c r="L283" s="67">
        <v>116558.94999999995</v>
      </c>
      <c r="M283" s="67">
        <v>106611.3899999999</v>
      </c>
      <c r="N283" s="67">
        <v>71635.490000000005</v>
      </c>
      <c r="P283" s="65"/>
    </row>
    <row r="284" spans="1:16" x14ac:dyDescent="0.3">
      <c r="A284" s="5">
        <v>4652</v>
      </c>
      <c r="B284" s="5">
        <v>5246</v>
      </c>
      <c r="C284" s="6" t="s">
        <v>289</v>
      </c>
      <c r="D284" s="7" t="s">
        <v>18</v>
      </c>
      <c r="E284" s="8"/>
      <c r="F284" s="8"/>
      <c r="G284" s="67"/>
      <c r="H284" s="8"/>
      <c r="I284" s="8"/>
      <c r="J284" s="76"/>
      <c r="K284" s="67"/>
      <c r="L284" s="67"/>
      <c r="M284" s="67">
        <v>-89872.649999999863</v>
      </c>
      <c r="N284" s="67">
        <v>-92922.13</v>
      </c>
      <c r="P284" s="65"/>
    </row>
    <row r="285" spans="1:16" x14ac:dyDescent="0.3">
      <c r="A285" s="5">
        <v>4680</v>
      </c>
      <c r="B285" s="5">
        <v>5260</v>
      </c>
      <c r="C285" s="6" t="s">
        <v>290</v>
      </c>
      <c r="D285" s="7" t="s">
        <v>12</v>
      </c>
      <c r="E285" s="8">
        <f>VLOOKUP(B285,[1]Data!$A:$R,8,FALSE)</f>
        <v>224</v>
      </c>
      <c r="F285" s="8">
        <f>VLOOKUP(B285,[1]Data!$A:$R,15,FALSE)</f>
        <v>1590883.5899999999</v>
      </c>
      <c r="G285" s="67">
        <f>VLOOKUP(B285,[1]Data!$A:$R,16,FALSE)-VLOOKUP(A285,'[2]School Data'!$A:$E,5,FALSE)</f>
        <v>313557.43999999925</v>
      </c>
      <c r="H285" s="8">
        <f t="shared" si="24"/>
        <v>19.709640728646857</v>
      </c>
      <c r="I285" s="8">
        <f t="shared" si="23"/>
        <v>3711.829999999376</v>
      </c>
      <c r="J285" s="76">
        <f t="shared" si="22"/>
        <v>1.1979611394201704</v>
      </c>
      <c r="K285" s="67">
        <v>309845.60999999987</v>
      </c>
      <c r="L285" s="67">
        <v>287079.78000000003</v>
      </c>
      <c r="M285" s="67">
        <v>345922.34000000032</v>
      </c>
      <c r="N285" s="67">
        <v>275737.59000000003</v>
      </c>
      <c r="P285" s="65"/>
    </row>
    <row r="286" spans="1:16" ht="14.55" customHeight="1" x14ac:dyDescent="0.3">
      <c r="A286" s="5">
        <v>1430</v>
      </c>
      <c r="B286" s="5">
        <v>2919</v>
      </c>
      <c r="C286" s="6" t="s">
        <v>291</v>
      </c>
      <c r="D286" s="7" t="s">
        <v>12</v>
      </c>
      <c r="E286" s="8">
        <f>VLOOKUP(B286,[1]Data!$A:$R,8,FALSE)</f>
        <v>272.58333333333331</v>
      </c>
      <c r="F286" s="8">
        <f>VLOOKUP(B286,[1]Data!$A:$R,15,FALSE)</f>
        <v>1615036.7600000002</v>
      </c>
      <c r="G286" s="67">
        <f>VLOOKUP(B286,[1]Data!$A:$R,16,FALSE)-VLOOKUP(A286,'[2]School Data'!$A:$E,5,FALSE)</f>
        <v>91254.29000000027</v>
      </c>
      <c r="H286" s="8">
        <f t="shared" si="24"/>
        <v>5.650291823698196</v>
      </c>
      <c r="I286" s="8">
        <f t="shared" si="23"/>
        <v>68908.440000000875</v>
      </c>
      <c r="J286" s="76">
        <f t="shared" si="22"/>
        <v>308.37242709497622</v>
      </c>
      <c r="K286" s="67">
        <v>22345.849999999395</v>
      </c>
      <c r="L286" s="67">
        <v>28060.719999999998</v>
      </c>
      <c r="M286" s="67">
        <v>79625.149999999907</v>
      </c>
      <c r="N286" s="67">
        <v>49382.85</v>
      </c>
      <c r="P286" s="65"/>
    </row>
    <row r="287" spans="1:16" x14ac:dyDescent="0.3">
      <c r="A287" s="5">
        <v>3336</v>
      </c>
      <c r="B287" s="5">
        <v>2649</v>
      </c>
      <c r="C287" s="6" t="s">
        <v>292</v>
      </c>
      <c r="D287" s="7" t="s">
        <v>12</v>
      </c>
      <c r="E287" s="8">
        <f>VLOOKUP(B287,[1]Data!$A:$R,8,FALSE)</f>
        <v>414</v>
      </c>
      <c r="F287" s="8">
        <f>VLOOKUP(B287,[1]Data!$A:$R,15,FALSE)</f>
        <v>2148948.13</v>
      </c>
      <c r="G287" s="67">
        <f>VLOOKUP(B287,[1]Data!$A:$R,16,FALSE)-VLOOKUP(A287,'[2]School Data'!$A:$E,5,FALSE)</f>
        <v>256409.34999999986</v>
      </c>
      <c r="H287" s="8">
        <f t="shared" si="24"/>
        <v>11.931853841441946</v>
      </c>
      <c r="I287" s="8">
        <f t="shared" si="23"/>
        <v>76249.719999999739</v>
      </c>
      <c r="J287" s="76">
        <f t="shared" si="22"/>
        <v>42.323421734380609</v>
      </c>
      <c r="K287" s="67">
        <v>180159.63000000012</v>
      </c>
      <c r="L287" s="67">
        <v>114112.16999999969</v>
      </c>
      <c r="M287" s="67">
        <v>115405.87999999966</v>
      </c>
      <c r="N287" s="67">
        <v>118561.48000000001</v>
      </c>
      <c r="P287" s="65"/>
    </row>
    <row r="288" spans="1:16" ht="15" customHeight="1" x14ac:dyDescent="0.3">
      <c r="A288" s="5">
        <v>4706</v>
      </c>
      <c r="B288" s="5">
        <v>2624</v>
      </c>
      <c r="C288" s="6" t="s">
        <v>293</v>
      </c>
      <c r="D288" s="7" t="s">
        <v>12</v>
      </c>
      <c r="E288" s="8">
        <f>VLOOKUP(B288,[1]Data!$A:$R,8,FALSE)</f>
        <v>152.75</v>
      </c>
      <c r="F288" s="8">
        <f>VLOOKUP(B288,[1]Data!$A:$R,15,FALSE)</f>
        <v>1073629.2400000002</v>
      </c>
      <c r="G288" s="67">
        <f>VLOOKUP(B288,[1]Data!$A:$R,16,FALSE)-VLOOKUP(A288,'[2]School Data'!$A:$E,5,FALSE)</f>
        <v>56614.100000000093</v>
      </c>
      <c r="H288" s="8">
        <f t="shared" si="24"/>
        <v>5.2731518377796869</v>
      </c>
      <c r="I288" s="8">
        <f t="shared" si="23"/>
        <v>-23709.309999999939</v>
      </c>
      <c r="J288" s="76">
        <f t="shared" si="22"/>
        <v>-29.517310084320286</v>
      </c>
      <c r="K288" s="67">
        <v>80323.410000000033</v>
      </c>
      <c r="L288" s="67">
        <v>88966.140000000014</v>
      </c>
      <c r="M288" s="67">
        <v>135374.62000000034</v>
      </c>
      <c r="N288" s="67">
        <v>127164.06</v>
      </c>
      <c r="P288" s="65"/>
    </row>
    <row r="289" spans="1:16" x14ac:dyDescent="0.3">
      <c r="A289" s="5">
        <v>1690</v>
      </c>
      <c r="B289" s="5">
        <v>2879</v>
      </c>
      <c r="C289" s="6" t="s">
        <v>294</v>
      </c>
      <c r="D289" s="7" t="s">
        <v>12</v>
      </c>
      <c r="E289" s="8">
        <f>VLOOKUP(B289,[1]Data!$A:$R,8,FALSE)</f>
        <v>595</v>
      </c>
      <c r="F289" s="8">
        <f>VLOOKUP(B289,[1]Data!$A:$R,15,FALSE)</f>
        <v>3451303.25</v>
      </c>
      <c r="G289" s="67">
        <f>VLOOKUP(B289,[1]Data!$A:$R,16,FALSE)-VLOOKUP(A289,'[2]School Data'!$A:$E,5,FALSE)</f>
        <v>598890.84999999963</v>
      </c>
      <c r="H289" s="8">
        <f t="shared" si="24"/>
        <v>17.352600064917496</v>
      </c>
      <c r="I289" s="8">
        <f t="shared" si="23"/>
        <v>126456.3599999994</v>
      </c>
      <c r="J289" s="76">
        <f t="shared" si="22"/>
        <v>26.766961912539312</v>
      </c>
      <c r="K289" s="67">
        <v>472434.49000000022</v>
      </c>
      <c r="L289" s="67">
        <v>164010.29999999935</v>
      </c>
      <c r="M289" s="67">
        <v>156373.34000000032</v>
      </c>
      <c r="N289" s="67">
        <v>236401.99</v>
      </c>
      <c r="P289" s="65"/>
    </row>
    <row r="290" spans="1:16" ht="15" customHeight="1" x14ac:dyDescent="0.3">
      <c r="A290" s="5">
        <v>4734</v>
      </c>
      <c r="B290" s="5">
        <v>3212</v>
      </c>
      <c r="C290" s="6" t="s">
        <v>295</v>
      </c>
      <c r="D290" s="7" t="s">
        <v>12</v>
      </c>
      <c r="E290" s="8">
        <f>VLOOKUP(B290,[1]Data!$A:$R,8,FALSE)</f>
        <v>65</v>
      </c>
      <c r="F290" s="8">
        <f>VLOOKUP(B290,[1]Data!$A:$R,15,FALSE)</f>
        <v>463622.79000000004</v>
      </c>
      <c r="G290" s="67">
        <f>VLOOKUP(B290,[1]Data!$A:$R,16,FALSE)-VLOOKUP(A290,'[2]School Data'!$A:$E,5,FALSE)</f>
        <v>18855.559999999914</v>
      </c>
      <c r="H290" s="8">
        <f t="shared" si="24"/>
        <v>4.0670045577353768</v>
      </c>
      <c r="I290" s="8">
        <f t="shared" si="23"/>
        <v>-22901.570000000062</v>
      </c>
      <c r="J290" s="76">
        <f t="shared" si="22"/>
        <v>-54.844693588855542</v>
      </c>
      <c r="K290" s="67">
        <v>41757.129999999976</v>
      </c>
      <c r="L290" s="67">
        <v>29179.06000000003</v>
      </c>
      <c r="M290" s="67">
        <v>6396.7999999998465</v>
      </c>
      <c r="N290" s="67">
        <v>17488.989999999998</v>
      </c>
      <c r="P290" s="65"/>
    </row>
    <row r="291" spans="1:16" x14ac:dyDescent="0.3">
      <c r="A291" s="5"/>
      <c r="B291" s="5">
        <v>2503</v>
      </c>
      <c r="C291" s="6" t="s">
        <v>296</v>
      </c>
      <c r="D291" s="7" t="s">
        <v>18</v>
      </c>
      <c r="E291" s="8"/>
      <c r="F291" s="8"/>
      <c r="G291" s="67"/>
      <c r="H291" s="8"/>
      <c r="I291" s="8"/>
      <c r="J291" s="76"/>
      <c r="K291" s="67"/>
      <c r="L291" s="67"/>
      <c r="M291" s="67"/>
      <c r="N291" s="67">
        <v>96945.43</v>
      </c>
      <c r="P291" s="65"/>
    </row>
    <row r="292" spans="1:16" x14ac:dyDescent="0.3">
      <c r="A292" s="5">
        <v>1384</v>
      </c>
      <c r="B292" s="5">
        <v>2767</v>
      </c>
      <c r="C292" s="6" t="s">
        <v>297</v>
      </c>
      <c r="D292" s="7" t="s">
        <v>12</v>
      </c>
      <c r="E292" s="8">
        <f>VLOOKUP(B292,[1]Data!$A:$R,8,FALSE)</f>
        <v>590</v>
      </c>
      <c r="F292" s="8">
        <f>VLOOKUP(B292,[1]Data!$A:$R,15,FALSE)</f>
        <v>3197861.87</v>
      </c>
      <c r="G292" s="67">
        <f>VLOOKUP(B292,[1]Data!$A:$R,16,FALSE)-VLOOKUP(A292,'[2]School Data'!$A:$E,5,FALSE)</f>
        <v>398107.52999999886</v>
      </c>
      <c r="H292" s="8">
        <f t="shared" si="24"/>
        <v>12.449178425583431</v>
      </c>
      <c r="I292" s="8">
        <f t="shared" si="23"/>
        <v>166533.47999999905</v>
      </c>
      <c r="J292" s="76">
        <f t="shared" si="22"/>
        <v>71.913705356882247</v>
      </c>
      <c r="K292" s="67">
        <v>231574.04999999981</v>
      </c>
      <c r="L292" s="67">
        <v>79897.980000000447</v>
      </c>
      <c r="M292" s="67">
        <v>71309.240000000689</v>
      </c>
      <c r="N292" s="67">
        <v>32966.949999999997</v>
      </c>
      <c r="P292" s="65"/>
    </row>
    <row r="293" spans="1:16" x14ac:dyDescent="0.3">
      <c r="A293" s="5">
        <v>4744</v>
      </c>
      <c r="B293" s="5">
        <v>3213</v>
      </c>
      <c r="C293" s="6" t="s">
        <v>298</v>
      </c>
      <c r="D293" s="7" t="s">
        <v>12</v>
      </c>
      <c r="E293" s="8">
        <f>VLOOKUP(B293,[1]Data!$A:$R,8,FALSE)</f>
        <v>107</v>
      </c>
      <c r="F293" s="8">
        <f>VLOOKUP(B293,[1]Data!$A:$R,15,FALSE)</f>
        <v>679717.12999999989</v>
      </c>
      <c r="G293" s="67">
        <f>VLOOKUP(B293,[1]Data!$A:$R,16,FALSE)-VLOOKUP(A293,'[2]School Data'!$A:$E,5,FALSE)</f>
        <v>72889.699999999837</v>
      </c>
      <c r="H293" s="8">
        <f t="shared" si="24"/>
        <v>10.723534362007303</v>
      </c>
      <c r="I293" s="8">
        <f t="shared" si="23"/>
        <v>-10857.050000000163</v>
      </c>
      <c r="J293" s="76">
        <f t="shared" si="22"/>
        <v>-12.964144877264088</v>
      </c>
      <c r="K293" s="67">
        <v>83746.75</v>
      </c>
      <c r="L293" s="67">
        <v>118665.68999999994</v>
      </c>
      <c r="M293" s="67">
        <v>118787.95000000007</v>
      </c>
      <c r="N293" s="67">
        <v>98799.87</v>
      </c>
      <c r="P293" s="65"/>
    </row>
    <row r="294" spans="1:16" x14ac:dyDescent="0.3">
      <c r="A294" s="5"/>
      <c r="B294" s="5">
        <v>2281</v>
      </c>
      <c r="C294" s="6" t="s">
        <v>299</v>
      </c>
      <c r="D294" s="7" t="s">
        <v>18</v>
      </c>
      <c r="E294" s="8"/>
      <c r="F294" s="8"/>
      <c r="G294" s="67"/>
      <c r="H294" s="8"/>
      <c r="I294" s="8"/>
      <c r="J294" s="76"/>
      <c r="K294" s="67"/>
      <c r="L294" s="67"/>
      <c r="M294" s="67"/>
      <c r="N294" s="67">
        <v>140187.35</v>
      </c>
      <c r="P294" s="65"/>
    </row>
    <row r="295" spans="1:16" x14ac:dyDescent="0.3">
      <c r="A295" s="5">
        <v>4754</v>
      </c>
      <c r="B295" s="5">
        <v>2271</v>
      </c>
      <c r="C295" s="6" t="s">
        <v>300</v>
      </c>
      <c r="D295" s="7" t="s">
        <v>12</v>
      </c>
      <c r="E295" s="8">
        <f>VLOOKUP(B295,[1]Data!$A:$R,8,FALSE)</f>
        <v>548</v>
      </c>
      <c r="F295" s="8">
        <f>VLOOKUP(B295,[1]Data!$A:$R,15,FALSE)</f>
        <v>3388345.46</v>
      </c>
      <c r="G295" s="67">
        <f>VLOOKUP(B295,[1]Data!$A:$R,16,FALSE)-VLOOKUP(A295,'[2]School Data'!$A:$E,5,FALSE)</f>
        <v>853742.18000000156</v>
      </c>
      <c r="H295" s="8">
        <f t="shared" si="24"/>
        <v>25.196432597519191</v>
      </c>
      <c r="I295" s="8">
        <f t="shared" si="23"/>
        <v>148252.98000000184</v>
      </c>
      <c r="J295" s="76">
        <f t="shared" si="22"/>
        <v>21.014209714337497</v>
      </c>
      <c r="K295" s="67">
        <v>705489.19999999972</v>
      </c>
      <c r="L295" s="67">
        <v>507344.17000000086</v>
      </c>
      <c r="M295" s="67">
        <v>381012.91000000015</v>
      </c>
      <c r="N295" s="67">
        <v>173740.19</v>
      </c>
      <c r="P295" s="65"/>
    </row>
    <row r="296" spans="1:16" x14ac:dyDescent="0.3">
      <c r="A296" s="5"/>
      <c r="B296" s="5">
        <v>3132</v>
      </c>
      <c r="C296" s="6" t="s">
        <v>301</v>
      </c>
      <c r="D296" s="7" t="s">
        <v>18</v>
      </c>
      <c r="E296" s="8"/>
      <c r="F296" s="8"/>
      <c r="G296" s="67"/>
      <c r="H296" s="8"/>
      <c r="I296" s="8"/>
      <c r="J296" s="76"/>
      <c r="K296" s="67"/>
      <c r="L296" s="67"/>
      <c r="M296" s="67"/>
      <c r="N296" s="67">
        <v>-25104.98</v>
      </c>
      <c r="P296" s="65"/>
    </row>
    <row r="297" spans="1:16" x14ac:dyDescent="0.3">
      <c r="A297" s="5"/>
      <c r="B297" s="5">
        <v>3133</v>
      </c>
      <c r="C297" s="6" t="s">
        <v>302</v>
      </c>
      <c r="D297" s="7" t="s">
        <v>18</v>
      </c>
      <c r="E297" s="8"/>
      <c r="F297" s="8"/>
      <c r="G297" s="67"/>
      <c r="H297" s="8"/>
      <c r="I297" s="8"/>
      <c r="J297" s="76"/>
      <c r="K297" s="67"/>
      <c r="L297" s="67"/>
      <c r="M297" s="67"/>
      <c r="N297" s="67">
        <v>57147.360000000001</v>
      </c>
      <c r="P297" s="65"/>
    </row>
    <row r="298" spans="1:16" x14ac:dyDescent="0.3">
      <c r="A298" s="5">
        <v>1582</v>
      </c>
      <c r="B298" s="5">
        <v>2998</v>
      </c>
      <c r="C298" s="6" t="s">
        <v>303</v>
      </c>
      <c r="D298" s="7" t="s">
        <v>12</v>
      </c>
      <c r="E298" s="8">
        <f>VLOOKUP(B298,[1]Data!$A:$R,8,FALSE)</f>
        <v>358</v>
      </c>
      <c r="F298" s="8">
        <f>VLOOKUP(B298,[1]Data!$A:$R,15,FALSE)</f>
        <v>2079280.2400000002</v>
      </c>
      <c r="G298" s="67">
        <f>VLOOKUP(B298,[1]Data!$A:$R,16,FALSE)-VLOOKUP(A298,'[2]School Data'!$A:$E,5,FALSE)</f>
        <v>287660.22999999952</v>
      </c>
      <c r="H298" s="8">
        <f t="shared" si="24"/>
        <v>13.834606055795515</v>
      </c>
      <c r="I298" s="8">
        <f t="shared" si="23"/>
        <v>108127.60999999917</v>
      </c>
      <c r="J298" s="76">
        <f t="shared" si="22"/>
        <v>60.227277917516588</v>
      </c>
      <c r="K298" s="67">
        <v>179532.62000000034</v>
      </c>
      <c r="L298" s="67">
        <v>106612.37000000011</v>
      </c>
      <c r="M298" s="67">
        <v>169443.65999999992</v>
      </c>
      <c r="N298" s="67">
        <v>83984.76</v>
      </c>
      <c r="P298" s="65"/>
    </row>
    <row r="299" spans="1:16" x14ac:dyDescent="0.3">
      <c r="A299" s="5">
        <v>2988</v>
      </c>
      <c r="B299" s="5">
        <v>2918</v>
      </c>
      <c r="C299" s="6" t="s">
        <v>304</v>
      </c>
      <c r="D299" s="7" t="s">
        <v>12</v>
      </c>
      <c r="E299" s="8">
        <f>VLOOKUP(B299,[1]Data!$A:$R,8,FALSE)</f>
        <v>209</v>
      </c>
      <c r="F299" s="8">
        <f>VLOOKUP(B299,[1]Data!$A:$R,15,FALSE)</f>
        <v>1313125.22</v>
      </c>
      <c r="G299" s="67">
        <f>VLOOKUP(B299,[1]Data!$A:$R,16,FALSE)-VLOOKUP(A299,'[2]School Data'!$A:$E,5,FALSE)</f>
        <v>269029.49000000022</v>
      </c>
      <c r="H299" s="8">
        <f t="shared" si="24"/>
        <v>20.487725458505796</v>
      </c>
      <c r="I299" s="8">
        <f t="shared" si="23"/>
        <v>40486.269999999786</v>
      </c>
      <c r="J299" s="76">
        <f t="shared" si="22"/>
        <v>17.71492936872059</v>
      </c>
      <c r="K299" s="67">
        <v>228543.22000000044</v>
      </c>
      <c r="L299" s="67">
        <v>161733.73999999976</v>
      </c>
      <c r="M299" s="67">
        <v>195381.21999999997</v>
      </c>
      <c r="N299" s="67">
        <v>205231.44</v>
      </c>
      <c r="P299" s="65"/>
    </row>
    <row r="300" spans="1:16" ht="15" customHeight="1" x14ac:dyDescent="0.3">
      <c r="A300" s="5">
        <v>4810</v>
      </c>
      <c r="B300" s="5">
        <v>2770</v>
      </c>
      <c r="C300" s="6" t="s">
        <v>305</v>
      </c>
      <c r="D300" s="7" t="s">
        <v>12</v>
      </c>
      <c r="E300" s="8">
        <f>VLOOKUP(B300,[1]Data!$A:$R,8,FALSE)</f>
        <v>95</v>
      </c>
      <c r="F300" s="8">
        <f>VLOOKUP(B300,[1]Data!$A:$R,15,FALSE)</f>
        <v>609008.43999999994</v>
      </c>
      <c r="G300" s="67">
        <f>VLOOKUP(B300,[1]Data!$A:$R,16,FALSE)-VLOOKUP(A300,'[2]School Data'!$A:$E,5,FALSE)</f>
        <v>36577.820000000065</v>
      </c>
      <c r="H300" s="8">
        <f t="shared" si="24"/>
        <v>6.0061269430026405</v>
      </c>
      <c r="I300" s="8">
        <f t="shared" si="23"/>
        <v>-10885.239999999758</v>
      </c>
      <c r="J300" s="76">
        <f t="shared" si="22"/>
        <v>-22.934130247817563</v>
      </c>
      <c r="K300" s="67">
        <v>47463.059999999823</v>
      </c>
      <c r="L300" s="67">
        <v>29413.460000000079</v>
      </c>
      <c r="M300" s="67">
        <v>10009.709999999963</v>
      </c>
      <c r="N300" s="67">
        <v>80544.91</v>
      </c>
      <c r="P300" s="65"/>
    </row>
    <row r="301" spans="1:16" ht="15" customHeight="1" x14ac:dyDescent="0.3">
      <c r="A301" s="5">
        <v>4864</v>
      </c>
      <c r="B301" s="5">
        <v>2051</v>
      </c>
      <c r="C301" s="6" t="s">
        <v>306</v>
      </c>
      <c r="D301" s="7" t="s">
        <v>12</v>
      </c>
      <c r="E301" s="8">
        <f>VLOOKUP(B301,[1]Data!$A:$R,8,FALSE)</f>
        <v>112</v>
      </c>
      <c r="F301" s="8">
        <f>VLOOKUP(B301,[1]Data!$A:$R,15,FALSE)</f>
        <v>912810.97999999986</v>
      </c>
      <c r="G301" s="67">
        <f>VLOOKUP(B301,[1]Data!$A:$R,16,FALSE)-VLOOKUP(A301,'[2]School Data'!$A:$E,5,FALSE)</f>
        <v>13302.739999999874</v>
      </c>
      <c r="H301" s="8">
        <f t="shared" si="24"/>
        <v>1.4573378598053099</v>
      </c>
      <c r="I301" s="8">
        <f t="shared" si="23"/>
        <v>-21516.860000000219</v>
      </c>
      <c r="J301" s="76">
        <f t="shared" si="22"/>
        <v>-61.795253248171036</v>
      </c>
      <c r="K301" s="67">
        <v>34819.600000000093</v>
      </c>
      <c r="L301" s="67">
        <v>40951.120000000112</v>
      </c>
      <c r="M301" s="67">
        <v>68473.279999999795</v>
      </c>
      <c r="N301" s="67">
        <v>108267.16</v>
      </c>
      <c r="P301" s="65"/>
    </row>
    <row r="302" spans="1:16" x14ac:dyDescent="0.3">
      <c r="A302" s="5">
        <v>4880</v>
      </c>
      <c r="B302" s="5">
        <v>3235</v>
      </c>
      <c r="C302" s="6" t="s">
        <v>307</v>
      </c>
      <c r="D302" s="7" t="s">
        <v>12</v>
      </c>
      <c r="E302" s="8">
        <f>VLOOKUP(B302,[1]Data!$A:$R,8,FALSE)</f>
        <v>108</v>
      </c>
      <c r="F302" s="8">
        <f>VLOOKUP(B302,[1]Data!$A:$R,15,FALSE)</f>
        <v>781006.1100000001</v>
      </c>
      <c r="G302" s="67">
        <f>VLOOKUP(B302,[1]Data!$A:$R,16,FALSE)-VLOOKUP(A302,'[2]School Data'!$A:$E,5,FALSE)</f>
        <v>115331.20000000007</v>
      </c>
      <c r="H302" s="8">
        <f t="shared" si="24"/>
        <v>14.767003551355065</v>
      </c>
      <c r="I302" s="8">
        <f t="shared" si="23"/>
        <v>14792.800000000163</v>
      </c>
      <c r="J302" s="76">
        <f t="shared" si="22"/>
        <v>14.713582074113152</v>
      </c>
      <c r="K302" s="67">
        <v>100538.39999999991</v>
      </c>
      <c r="L302" s="67">
        <v>63479.25</v>
      </c>
      <c r="M302" s="67">
        <v>74364.579999999609</v>
      </c>
      <c r="N302" s="67">
        <v>67300.08</v>
      </c>
      <c r="P302" s="65"/>
    </row>
    <row r="303" spans="1:16" ht="15" customHeight="1" x14ac:dyDescent="0.3">
      <c r="A303" s="5">
        <v>4898</v>
      </c>
      <c r="B303" s="5">
        <v>2619</v>
      </c>
      <c r="C303" s="6" t="s">
        <v>308</v>
      </c>
      <c r="D303" s="7" t="s">
        <v>12</v>
      </c>
      <c r="E303" s="8">
        <f>VLOOKUP(B303,[1]Data!$A:$R,8,FALSE)</f>
        <v>178</v>
      </c>
      <c r="F303" s="8">
        <f>VLOOKUP(B303,[1]Data!$A:$R,15,FALSE)</f>
        <v>1065376.96</v>
      </c>
      <c r="G303" s="67">
        <f>VLOOKUP(B303,[1]Data!$A:$R,16,FALSE)-VLOOKUP(A303,'[2]School Data'!$A:$E,5,FALSE)</f>
        <v>67732.039999999804</v>
      </c>
      <c r="H303" s="8">
        <f t="shared" si="24"/>
        <v>6.3575656826668947</v>
      </c>
      <c r="I303" s="8">
        <f t="shared" si="23"/>
        <v>-71648.660000000265</v>
      </c>
      <c r="J303" s="76">
        <f t="shared" si="22"/>
        <v>-51.405008010434891</v>
      </c>
      <c r="K303" s="67">
        <v>139380.70000000007</v>
      </c>
      <c r="L303" s="67">
        <v>82069.520000000251</v>
      </c>
      <c r="M303" s="67">
        <v>44727.680000000284</v>
      </c>
      <c r="N303" s="67">
        <v>26185.32</v>
      </c>
      <c r="P303" s="65"/>
    </row>
    <row r="304" spans="1:16" x14ac:dyDescent="0.3">
      <c r="A304" s="5">
        <v>4896</v>
      </c>
      <c r="B304" s="5">
        <v>2950</v>
      </c>
      <c r="C304" s="6" t="s">
        <v>309</v>
      </c>
      <c r="D304" s="7" t="s">
        <v>12</v>
      </c>
      <c r="E304" s="8">
        <f>VLOOKUP(B304,[1]Data!$A:$R,8,FALSE)</f>
        <v>240</v>
      </c>
      <c r="F304" s="8">
        <f>VLOOKUP(B304,[1]Data!$A:$R,15,FALSE)</f>
        <v>1344251.9599999997</v>
      </c>
      <c r="G304" s="67">
        <f>VLOOKUP(B304,[1]Data!$A:$R,16,FALSE)-VLOOKUP(A304,'[2]School Data'!$A:$E,5,FALSE)</f>
        <v>262234.23999999953</v>
      </c>
      <c r="H304" s="8">
        <f t="shared" si="24"/>
        <v>19.507819054993199</v>
      </c>
      <c r="I304" s="8">
        <f t="shared" si="23"/>
        <v>39878.039999999804</v>
      </c>
      <c r="J304" s="76">
        <f t="shared" si="22"/>
        <v>17.934305407269889</v>
      </c>
      <c r="K304" s="67">
        <v>222356.19999999972</v>
      </c>
      <c r="L304" s="67">
        <v>232944.87000000034</v>
      </c>
      <c r="M304" s="67">
        <v>269971.12</v>
      </c>
      <c r="N304" s="67">
        <v>248875.93</v>
      </c>
      <c r="P304" s="65"/>
    </row>
    <row r="305" spans="1:16" s="20" customFormat="1" x14ac:dyDescent="0.3">
      <c r="A305" s="22"/>
      <c r="B305" s="22"/>
      <c r="C305" s="11" t="s">
        <v>310</v>
      </c>
      <c r="D305" s="7"/>
      <c r="E305" s="29">
        <f>SUM(E11:E304)</f>
        <v>55362.083333333328</v>
      </c>
      <c r="F305" s="70">
        <f>SUM(F11:F304)</f>
        <v>323207402.70999992</v>
      </c>
      <c r="G305" s="29">
        <f>SUM(G11:G304)</f>
        <v>39093934.800000019</v>
      </c>
      <c r="H305" s="58">
        <f>G305/F305*100</f>
        <v>12.0956186251332</v>
      </c>
      <c r="I305" s="58">
        <f>G305-K305</f>
        <v>3918896.1100000143</v>
      </c>
      <c r="J305" s="78">
        <f>I305/K305*100</f>
        <v>11.14112807248774</v>
      </c>
      <c r="K305" s="29">
        <f>SUM(K11:K304)</f>
        <v>35175038.690000005</v>
      </c>
      <c r="L305" s="29">
        <f>SUM(L11:L304)</f>
        <v>27617346.692727</v>
      </c>
      <c r="M305" s="29">
        <f>SUM(M11:M304)</f>
        <v>30750220.600999985</v>
      </c>
      <c r="N305" s="29">
        <f>SUM(N11:N304)</f>
        <v>33432241.219999984</v>
      </c>
    </row>
    <row r="306" spans="1:16" s="20" customFormat="1" ht="14.55" customHeight="1" x14ac:dyDescent="0.3">
      <c r="A306" s="22"/>
      <c r="B306" s="22"/>
      <c r="C306" s="18" t="s">
        <v>351</v>
      </c>
      <c r="D306" s="7"/>
      <c r="E306" s="8">
        <f>MIN(E11:E304)</f>
        <v>47</v>
      </c>
      <c r="F306" s="71">
        <f>MIN(F11:F304)</f>
        <v>439194.62</v>
      </c>
      <c r="G306" s="19">
        <f>MIN(G11:G304)</f>
        <v>-17087.989999999758</v>
      </c>
      <c r="H306" s="19">
        <f>MIN(H11:H304)</f>
        <v>-1.9170247740146151</v>
      </c>
      <c r="I306" s="19">
        <f>MIN(I11:I304)</f>
        <v>-282023.95999999996</v>
      </c>
      <c r="J306" s="78">
        <f>I306/K306*100</f>
        <v>889.72190350241203</v>
      </c>
      <c r="K306" s="19">
        <f>MIN(K11:K304)</f>
        <v>-31697.989999999525</v>
      </c>
      <c r="L306" s="19">
        <f>MIN(L11:L304)</f>
        <v>-104545.37</v>
      </c>
      <c r="M306" s="19">
        <f>MIN(M11:M304)</f>
        <v>-89872.649999999863</v>
      </c>
      <c r="N306" s="19">
        <f>MIN(N11:N304)</f>
        <v>-92922.13</v>
      </c>
    </row>
    <row r="307" spans="1:16" s="20" customFormat="1" x14ac:dyDescent="0.3">
      <c r="A307" s="22"/>
      <c r="B307" s="22"/>
      <c r="C307" s="18" t="s">
        <v>15</v>
      </c>
      <c r="D307" s="7"/>
      <c r="E307" s="8">
        <f>AVERAGE(E11:E304)</f>
        <v>249.37875375375373</v>
      </c>
      <c r="F307" s="71">
        <f>AVERAGE(F11:F304)</f>
        <v>1455889.2013963959</v>
      </c>
      <c r="G307" s="19">
        <f>AVERAGE(G11:G304)</f>
        <v>176098.8054054055</v>
      </c>
      <c r="H307" s="19">
        <f>AVERAGE(H11:H304)</f>
        <v>11.291620920143428</v>
      </c>
      <c r="I307" s="19">
        <f>AVERAGE(I11:I304)</f>
        <v>17573.525156950651</v>
      </c>
      <c r="J307" s="78">
        <f>I307/K307*100</f>
        <v>11.141128072487685</v>
      </c>
      <c r="K307" s="19">
        <f>AVERAGE(K11:K304)</f>
        <v>157735.59950672649</v>
      </c>
      <c r="L307" s="19">
        <f>AVERAGE(L11:L304)</f>
        <v>117022.65547765678</v>
      </c>
      <c r="M307" s="19">
        <f>AVERAGE(M11:M304)</f>
        <v>122510.83904780871</v>
      </c>
      <c r="N307" s="19">
        <f>AVERAGE(N11:N304)</f>
        <v>113715.10619047613</v>
      </c>
    </row>
    <row r="308" spans="1:16" s="20" customFormat="1" x14ac:dyDescent="0.3">
      <c r="A308" s="22"/>
      <c r="B308" s="22"/>
      <c r="C308" s="18" t="s">
        <v>352</v>
      </c>
      <c r="D308" s="7"/>
      <c r="E308" s="8">
        <f>MAX(E11:E304)</f>
        <v>662</v>
      </c>
      <c r="F308" s="71">
        <f>MAX(F11:F304)</f>
        <v>3859982.93</v>
      </c>
      <c r="G308" s="19">
        <f>MAX(G11:G304)</f>
        <v>853742.18000000156</v>
      </c>
      <c r="H308" s="19">
        <f>MAX(H11:H304)</f>
        <v>29.125503671753972</v>
      </c>
      <c r="I308" s="19">
        <f>MAX(I11:I304)</f>
        <v>259591.11999999965</v>
      </c>
      <c r="J308" s="78">
        <f t="shared" ref="J308" si="25">I308/K308*100</f>
        <v>36.795902757972733</v>
      </c>
      <c r="K308" s="19">
        <f>MAX(K11:K304)</f>
        <v>705489.19999999972</v>
      </c>
      <c r="L308" s="19">
        <f>MAX(L11:L304)</f>
        <v>677736.16000000015</v>
      </c>
      <c r="M308" s="19">
        <f>MAX(M11:M304)</f>
        <v>781524.28000000026</v>
      </c>
      <c r="N308" s="19">
        <f>MAX(N11:N304)</f>
        <v>776750.28</v>
      </c>
    </row>
    <row r="309" spans="1:16" ht="6" customHeight="1" x14ac:dyDescent="0.3">
      <c r="A309" s="5"/>
      <c r="B309" s="5"/>
      <c r="C309" s="11"/>
      <c r="D309" s="7"/>
      <c r="E309" s="58"/>
      <c r="F309" s="72"/>
      <c r="G309" s="67"/>
      <c r="H309" s="58"/>
      <c r="I309" s="58"/>
      <c r="J309" s="78"/>
      <c r="K309" s="67"/>
      <c r="L309" s="67"/>
      <c r="M309" s="67"/>
      <c r="N309" s="67"/>
    </row>
    <row r="310" spans="1:16" x14ac:dyDescent="0.3">
      <c r="A310" s="5">
        <v>7880</v>
      </c>
      <c r="B310" s="5">
        <v>5406</v>
      </c>
      <c r="C310" s="6" t="s">
        <v>311</v>
      </c>
      <c r="D310" s="7" t="s">
        <v>12</v>
      </c>
      <c r="E310" s="8">
        <f>VLOOKUP(B310,[1]Data!$A:$R,8,FALSE)</f>
        <v>1224</v>
      </c>
      <c r="F310" s="8">
        <f>VLOOKUP(B310,[1]Data!$A:$R,15,FALSE)</f>
        <v>9248854.4199999981</v>
      </c>
      <c r="G310" s="67">
        <f>VLOOKUP(B310,[1]Data!$A:$R,16,FALSE)-VLOOKUP(A310,'[2]School Data'!$A:$E,5,FALSE)</f>
        <v>1255743.4500000011</v>
      </c>
      <c r="H310" s="8">
        <f t="shared" ref="H310:H311" si="26">G310/F310*100</f>
        <v>13.577286364077093</v>
      </c>
      <c r="I310" s="8">
        <f>G310-K310</f>
        <v>304823.22999999952</v>
      </c>
      <c r="J310" s="76">
        <f>I310/K310*100</f>
        <v>32.055605043291543</v>
      </c>
      <c r="K310" s="67">
        <v>950920.2200000016</v>
      </c>
      <c r="L310" s="67">
        <v>861361.04000000097</v>
      </c>
      <c r="M310" s="67">
        <v>1011824.82</v>
      </c>
      <c r="N310" s="67">
        <v>840693.74</v>
      </c>
      <c r="P310" s="65"/>
    </row>
    <row r="311" spans="1:16" x14ac:dyDescent="0.3">
      <c r="A311" s="5">
        <v>5090</v>
      </c>
      <c r="B311" s="5">
        <v>4680</v>
      </c>
      <c r="C311" s="6" t="s">
        <v>312</v>
      </c>
      <c r="D311" s="7" t="s">
        <v>12</v>
      </c>
      <c r="E311" s="8">
        <f>VLOOKUP(B311,[1]Data!$A:$R,8,FALSE)</f>
        <v>757</v>
      </c>
      <c r="F311" s="8">
        <f>VLOOKUP(B311,[1]Data!$A:$R,15,FALSE)</f>
        <v>5663143.2999999989</v>
      </c>
      <c r="G311" s="67">
        <f>VLOOKUP(B311,[1]Data!$A:$R,16,FALSE)-VLOOKUP(A311,'[2]School Data'!$A:$E,5,FALSE)</f>
        <v>605982.74000000022</v>
      </c>
      <c r="H311" s="8">
        <f t="shared" si="26"/>
        <v>10.700466294045576</v>
      </c>
      <c r="I311" s="8">
        <f t="shared" ref="I311:I314" si="27">G311-K311</f>
        <v>78769.560000001453</v>
      </c>
      <c r="J311" s="76">
        <f t="shared" ref="J311:J314" si="28">I311/K311*100</f>
        <v>14.940741807707013</v>
      </c>
      <c r="K311" s="67">
        <v>527213.17999999877</v>
      </c>
      <c r="L311" s="67">
        <v>609770.12000000197</v>
      </c>
      <c r="M311" s="67">
        <v>660161.05000000005</v>
      </c>
      <c r="N311" s="67">
        <v>601553.44999999995</v>
      </c>
      <c r="P311" s="65"/>
    </row>
    <row r="312" spans="1:16" x14ac:dyDescent="0.3">
      <c r="A312" s="5"/>
      <c r="B312" s="5">
        <v>4499</v>
      </c>
      <c r="C312" s="6" t="s">
        <v>313</v>
      </c>
      <c r="D312" s="7" t="s">
        <v>18</v>
      </c>
      <c r="E312" s="8"/>
      <c r="F312" s="8"/>
      <c r="G312" s="67"/>
      <c r="H312" s="8"/>
      <c r="I312" s="8"/>
      <c r="J312" s="76"/>
      <c r="K312" s="67"/>
      <c r="L312" s="67"/>
      <c r="M312" s="67"/>
      <c r="N312" s="67">
        <v>864439.6</v>
      </c>
      <c r="P312" s="65"/>
    </row>
    <row r="313" spans="1:16" x14ac:dyDescent="0.3">
      <c r="A313" s="5">
        <v>5890</v>
      </c>
      <c r="B313" s="5">
        <v>5466</v>
      </c>
      <c r="C313" s="6" t="s">
        <v>314</v>
      </c>
      <c r="D313" s="7" t="s">
        <v>12</v>
      </c>
      <c r="E313" s="8">
        <f>VLOOKUP(B313,[1]Data!$A:$R,8,FALSE)</f>
        <v>888</v>
      </c>
      <c r="F313" s="8">
        <f>VLOOKUP(B313,[1]Data!$A:$R,15,FALSE)</f>
        <v>5551608.7799999993</v>
      </c>
      <c r="G313" s="67">
        <f>VLOOKUP(B313,[1]Data!$A:$R,16,FALSE)-VLOOKUP(A313,'[2]School Data'!$A:$E,5,FALSE)</f>
        <v>213946.71999999881</v>
      </c>
      <c r="H313" s="8">
        <f t="shared" ref="H313:H314" si="29">G313/F313*100</f>
        <v>3.8537787599651221</v>
      </c>
      <c r="I313" s="8">
        <f t="shared" si="27"/>
        <v>-25103.549999999814</v>
      </c>
      <c r="J313" s="76">
        <f t="shared" si="28"/>
        <v>-10.501368603348558</v>
      </c>
      <c r="K313" s="67">
        <v>239050.26999999862</v>
      </c>
      <c r="L313" s="67">
        <v>200843.63000000175</v>
      </c>
      <c r="M313" s="67">
        <v>213629.1400000006</v>
      </c>
      <c r="N313" s="67">
        <v>256640.83000000002</v>
      </c>
      <c r="P313" s="65"/>
    </row>
    <row r="314" spans="1:16" x14ac:dyDescent="0.3">
      <c r="A314" s="5">
        <v>5690</v>
      </c>
      <c r="B314" s="5">
        <v>4701</v>
      </c>
      <c r="C314" s="6" t="s">
        <v>315</v>
      </c>
      <c r="D314" s="7" t="s">
        <v>12</v>
      </c>
      <c r="E314" s="8">
        <f>VLOOKUP(B314,[1]Data!$A:$R,8,FALSE)</f>
        <v>950</v>
      </c>
      <c r="F314" s="8">
        <f>VLOOKUP(B314,[1]Data!$A:$R,15,FALSE)</f>
        <v>7264299.0299999993</v>
      </c>
      <c r="G314" s="67">
        <f>VLOOKUP(B314,[1]Data!$A:$R,16,FALSE)-VLOOKUP(A314,'[2]School Data'!$A:$E,5,FALSE)</f>
        <v>863417.22999999858</v>
      </c>
      <c r="H314" s="8">
        <f t="shared" si="29"/>
        <v>11.885761123465187</v>
      </c>
      <c r="I314" s="8">
        <f t="shared" si="27"/>
        <v>440293.76999999862</v>
      </c>
      <c r="J314" s="76">
        <f t="shared" si="28"/>
        <v>104.05799054488698</v>
      </c>
      <c r="K314" s="67">
        <v>423123.45999999996</v>
      </c>
      <c r="L314" s="67">
        <v>153254.08000000101</v>
      </c>
      <c r="M314" s="67">
        <v>167479.3200000003</v>
      </c>
      <c r="N314" s="67">
        <v>200536.63</v>
      </c>
      <c r="P314" s="65"/>
    </row>
    <row r="315" spans="1:16" x14ac:dyDescent="0.3">
      <c r="A315" s="12"/>
      <c r="B315" s="5"/>
      <c r="C315" s="11" t="s">
        <v>316</v>
      </c>
      <c r="D315" s="7" t="s">
        <v>12</v>
      </c>
      <c r="E315" s="29">
        <f>SUM(E310:E314)</f>
        <v>3819</v>
      </c>
      <c r="F315" s="29">
        <f>SUM(F310:F314)</f>
        <v>27727905.529999994</v>
      </c>
      <c r="G315" s="29">
        <f>SUM(G310:G314)</f>
        <v>2939090.1399999987</v>
      </c>
      <c r="H315" s="58">
        <f>G315/F315*100</f>
        <v>10.599755314443323</v>
      </c>
      <c r="I315" s="58">
        <f>G315-K315</f>
        <v>798783.00999999978</v>
      </c>
      <c r="J315" s="78">
        <f>I315/K315*100</f>
        <v>37.320952624215209</v>
      </c>
      <c r="K315" s="29">
        <f>SUM(K310:K314)</f>
        <v>2140307.129999999</v>
      </c>
      <c r="L315" s="29">
        <f>SUM(L310:L314)</f>
        <v>1825228.8700000057</v>
      </c>
      <c r="M315" s="29">
        <f>SUM(M310:M314)</f>
        <v>2053094.330000001</v>
      </c>
      <c r="N315" s="29">
        <f>SUM(N310:N314)</f>
        <v>2763864.25</v>
      </c>
    </row>
    <row r="316" spans="1:16" ht="15" customHeight="1" x14ac:dyDescent="0.3">
      <c r="A316" s="12"/>
      <c r="B316" s="5"/>
      <c r="C316" s="18" t="s">
        <v>351</v>
      </c>
      <c r="D316" s="7"/>
      <c r="E316" s="8">
        <f>MIN(E310:E314)</f>
        <v>757</v>
      </c>
      <c r="F316" s="19">
        <f>MIN(F310:F314)</f>
        <v>5551608.7799999993</v>
      </c>
      <c r="G316" s="19">
        <f>MIN(G310:G314)</f>
        <v>213946.71999999881</v>
      </c>
      <c r="H316" s="19">
        <f>MIN(H310:H314)</f>
        <v>3.8537787599651221</v>
      </c>
      <c r="I316" s="19">
        <f>MIN(I310:I314)</f>
        <v>-25103.549999999814</v>
      </c>
      <c r="J316" s="78">
        <f t="shared" ref="J316:J318" si="30">I316/K316*100</f>
        <v>-10.501368603348558</v>
      </c>
      <c r="K316" s="19">
        <f>MIN(K310:K314)</f>
        <v>239050.26999999862</v>
      </c>
      <c r="L316" s="19">
        <f>MIN(L310:L314)</f>
        <v>153254.08000000101</v>
      </c>
      <c r="M316" s="19">
        <f>MIN(M310:M314)</f>
        <v>167479.3200000003</v>
      </c>
      <c r="N316" s="19">
        <f>MIN(N310:N314)</f>
        <v>200536.63</v>
      </c>
    </row>
    <row r="317" spans="1:16" x14ac:dyDescent="0.3">
      <c r="A317" s="12"/>
      <c r="B317" s="5"/>
      <c r="C317" s="18" t="s">
        <v>15</v>
      </c>
      <c r="D317" s="7"/>
      <c r="E317" s="8">
        <f>AVERAGE(E310:E314)</f>
        <v>954.75</v>
      </c>
      <c r="F317" s="19">
        <f>AVERAGE(F310:F314)</f>
        <v>6931976.3824999984</v>
      </c>
      <c r="G317" s="19">
        <f>AVERAGE(G310:G314)</f>
        <v>734772.53499999968</v>
      </c>
      <c r="H317" s="19">
        <f>AVERAGE(H310:H314)</f>
        <v>10.004323135388244</v>
      </c>
      <c r="I317" s="19">
        <f>AVERAGE(I310:I314)</f>
        <v>199695.75249999994</v>
      </c>
      <c r="J317" s="78">
        <f>I317/K317*100</f>
        <v>37.320952624215209</v>
      </c>
      <c r="K317" s="19">
        <f>AVERAGE(K310:K314)</f>
        <v>535076.78249999974</v>
      </c>
      <c r="L317" s="19">
        <f>AVERAGE(L310:L314)</f>
        <v>456307.21750000142</v>
      </c>
      <c r="M317" s="19">
        <f>AVERAGE(M310:M314)</f>
        <v>513273.58250000025</v>
      </c>
      <c r="N317" s="19">
        <f>AVERAGE(N310:N314)</f>
        <v>552772.85</v>
      </c>
    </row>
    <row r="318" spans="1:16" x14ac:dyDescent="0.3">
      <c r="A318" s="12"/>
      <c r="B318" s="5"/>
      <c r="C318" s="18" t="s">
        <v>352</v>
      </c>
      <c r="D318" s="7"/>
      <c r="E318" s="8">
        <f>MAX(E310:E314)</f>
        <v>1224</v>
      </c>
      <c r="F318" s="19">
        <f>MAX(F310:F314)</f>
        <v>9248854.4199999981</v>
      </c>
      <c r="G318" s="19">
        <f>MAX(G310:G314)</f>
        <v>1255743.4500000011</v>
      </c>
      <c r="H318" s="19">
        <f>MAX(H310:H314)</f>
        <v>13.577286364077093</v>
      </c>
      <c r="I318" s="19">
        <f>MAX(I310:I314)</f>
        <v>440293.76999999862</v>
      </c>
      <c r="J318" s="78">
        <f t="shared" si="30"/>
        <v>46.301862210901128</v>
      </c>
      <c r="K318" s="19">
        <f>MAX(K310:K314)</f>
        <v>950920.2200000016</v>
      </c>
      <c r="L318" s="19">
        <f>MAX(L310:L314)</f>
        <v>861361.04000000097</v>
      </c>
      <c r="M318" s="19">
        <f>MAX(M310:M314)</f>
        <v>1011824.82</v>
      </c>
      <c r="N318" s="19">
        <f>MAX(N310:N314)</f>
        <v>864439.6</v>
      </c>
    </row>
    <row r="319" spans="1:16" ht="13.5" customHeight="1" x14ac:dyDescent="0.3">
      <c r="A319" s="12"/>
      <c r="B319" s="5"/>
      <c r="C319" s="11"/>
      <c r="D319" s="7"/>
      <c r="E319" s="58"/>
      <c r="F319" s="72"/>
      <c r="G319" s="67"/>
      <c r="H319" s="58"/>
      <c r="I319" s="58"/>
      <c r="J319" s="78"/>
      <c r="K319" s="67"/>
      <c r="L319" s="67"/>
      <c r="M319" s="67"/>
      <c r="N319" s="67"/>
    </row>
    <row r="320" spans="1:16" x14ac:dyDescent="0.3">
      <c r="A320" s="5">
        <v>8013</v>
      </c>
      <c r="B320" s="5">
        <v>7036</v>
      </c>
      <c r="C320" s="6" t="s">
        <v>317</v>
      </c>
      <c r="D320" s="7" t="s">
        <v>12</v>
      </c>
      <c r="E320" s="8">
        <f>VLOOKUP(B320,[1]Data!$A:$R,8,FALSE)</f>
        <v>156</v>
      </c>
      <c r="F320" s="8">
        <f>VLOOKUP(B320,[1]Data!$A:$R,15,FALSE)</f>
        <v>2615136.2000000002</v>
      </c>
      <c r="G320" s="67">
        <f>VLOOKUP(B320,[1]Data!$A:$R,16,FALSE)-VLOOKUP(A320,'[2]School Data'!$A:$E,5,FALSE)</f>
        <v>323213.0000000014</v>
      </c>
      <c r="H320" s="8">
        <f t="shared" ref="H320:H321" si="31">G320/F320*100</f>
        <v>12.3593180347548</v>
      </c>
      <c r="I320" s="8">
        <f>G320-K320</f>
        <v>90043.620000001043</v>
      </c>
      <c r="J320" s="76">
        <f>I320/K320*100</f>
        <v>38.6172575489976</v>
      </c>
      <c r="K320" s="67">
        <v>233169.38000000035</v>
      </c>
      <c r="L320" s="67">
        <v>236586.59999999916</v>
      </c>
      <c r="M320" s="67">
        <v>303416.55000000075</v>
      </c>
      <c r="N320" s="67">
        <v>291209.45</v>
      </c>
      <c r="P320" s="65"/>
    </row>
    <row r="321" spans="1:16" ht="13.5" customHeight="1" x14ac:dyDescent="0.3">
      <c r="A321" s="5">
        <v>8019</v>
      </c>
      <c r="B321" s="5">
        <v>7048</v>
      </c>
      <c r="C321" s="6" t="s">
        <v>318</v>
      </c>
      <c r="D321" s="7" t="s">
        <v>12</v>
      </c>
      <c r="E321" s="8">
        <f>VLOOKUP(B321,[1]Data!$A:$R,8,FALSE)</f>
        <v>245</v>
      </c>
      <c r="F321" s="8">
        <f>VLOOKUP(B321,[1]Data!$A:$R,15,FALSE)</f>
        <v>5328368.2699999996</v>
      </c>
      <c r="G321" s="67">
        <f>VLOOKUP(B321,[1]Data!$A:$R,16,FALSE)-VLOOKUP(A321,'[2]School Data'!$A:$E,5,FALSE)</f>
        <v>86422.909999997355</v>
      </c>
      <c r="H321" s="8">
        <f t="shared" si="31"/>
        <v>1.6219395060694137</v>
      </c>
      <c r="I321" s="8">
        <f t="shared" ref="I321:I329" si="32">G321-K321</f>
        <v>-188105.02000000048</v>
      </c>
      <c r="J321" s="76">
        <f t="shared" ref="J321:J329" si="33">I321/K321*100</f>
        <v>-68.519447183389303</v>
      </c>
      <c r="K321" s="67">
        <v>274527.92999999784</v>
      </c>
      <c r="L321" s="67">
        <v>174741.13999999966</v>
      </c>
      <c r="M321" s="67">
        <v>372234.98999999929</v>
      </c>
      <c r="N321" s="67">
        <v>353274.1</v>
      </c>
      <c r="P321" s="65"/>
    </row>
    <row r="322" spans="1:16" x14ac:dyDescent="0.3">
      <c r="A322" s="5"/>
      <c r="B322" s="5">
        <v>5951</v>
      </c>
      <c r="C322" s="6" t="s">
        <v>319</v>
      </c>
      <c r="D322" s="7" t="s">
        <v>18</v>
      </c>
      <c r="E322" s="8"/>
      <c r="F322" s="8"/>
      <c r="G322" s="67"/>
      <c r="H322" s="8"/>
      <c r="I322" s="8"/>
      <c r="J322" s="76"/>
      <c r="K322" s="67"/>
      <c r="L322" s="67"/>
      <c r="M322" s="67"/>
      <c r="N322" s="67">
        <v>150420.06</v>
      </c>
      <c r="P322" s="65"/>
    </row>
    <row r="323" spans="1:16" x14ac:dyDescent="0.3">
      <c r="A323" s="5">
        <v>8014</v>
      </c>
      <c r="B323" s="5">
        <v>7054</v>
      </c>
      <c r="C323" s="6" t="s">
        <v>320</v>
      </c>
      <c r="D323" s="7" t="s">
        <v>12</v>
      </c>
      <c r="E323" s="8">
        <f>VLOOKUP(B323,[1]Data!$A:$R,8,FALSE)</f>
        <v>223</v>
      </c>
      <c r="F323" s="8">
        <f>VLOOKUP(B323,[1]Data!$A:$R,15,FALSE)</f>
        <v>6189094.5999999996</v>
      </c>
      <c r="G323" s="67">
        <f>VLOOKUP(B323,[1]Data!$A:$R,16,FALSE)-VLOOKUP(A323,'[2]School Data'!$A:$E,5,FALSE)</f>
        <v>848280.70999999903</v>
      </c>
      <c r="H323" s="8">
        <f t="shared" ref="H323:H324" si="34">G323/F323*100</f>
        <v>13.706055001970711</v>
      </c>
      <c r="I323" s="8">
        <f t="shared" si="32"/>
        <v>-195813.05000000168</v>
      </c>
      <c r="J323" s="76">
        <f t="shared" si="33"/>
        <v>-18.75435497287155</v>
      </c>
      <c r="K323" s="67">
        <v>1044093.7600000007</v>
      </c>
      <c r="L323" s="67">
        <v>1298545.0600000015</v>
      </c>
      <c r="M323" s="67">
        <v>1010179.29</v>
      </c>
      <c r="N323" s="67">
        <v>630522.87</v>
      </c>
      <c r="P323" s="65"/>
    </row>
    <row r="324" spans="1:16" ht="13.5" customHeight="1" x14ac:dyDescent="0.3">
      <c r="A324" s="5">
        <v>8061</v>
      </c>
      <c r="B324" s="5">
        <v>7070</v>
      </c>
      <c r="C324" s="6" t="s">
        <v>321</v>
      </c>
      <c r="D324" s="7" t="s">
        <v>12</v>
      </c>
      <c r="E324" s="8">
        <f>VLOOKUP(B324,[1]Data!$A:$R,8,FALSE)</f>
        <v>165</v>
      </c>
      <c r="F324" s="8">
        <f>VLOOKUP(B324,[1]Data!$A:$R,15,FALSE)</f>
        <v>3257694.28</v>
      </c>
      <c r="G324" s="67">
        <f>VLOOKUP(B324,[1]Data!$A:$R,16,FALSE)-VLOOKUP(A324,'[2]School Data'!$A:$E,5,FALSE)</f>
        <v>93721.130000000354</v>
      </c>
      <c r="H324" s="8">
        <f t="shared" si="34"/>
        <v>2.8769160622402037</v>
      </c>
      <c r="I324" s="8">
        <f t="shared" si="32"/>
        <v>-21388.009999999311</v>
      </c>
      <c r="J324" s="76">
        <f t="shared" si="33"/>
        <v>-18.580635734051505</v>
      </c>
      <c r="K324" s="67">
        <v>115109.13999999966</v>
      </c>
      <c r="L324" s="67">
        <v>83680.090000000317</v>
      </c>
      <c r="M324" s="67">
        <v>164600.7200000002</v>
      </c>
      <c r="N324" s="67">
        <v>216400.44</v>
      </c>
      <c r="P324" s="65"/>
    </row>
    <row r="325" spans="1:16" x14ac:dyDescent="0.3">
      <c r="A325" s="5">
        <v>8048</v>
      </c>
      <c r="B325" s="5">
        <v>7069</v>
      </c>
      <c r="C325" s="6" t="s">
        <v>322</v>
      </c>
      <c r="D325" s="7" t="s">
        <v>12</v>
      </c>
      <c r="E325" s="8">
        <f>VLOOKUP(B325,[1]Data!$A:$R,8,FALSE)</f>
        <v>200</v>
      </c>
      <c r="F325" s="8">
        <f>VLOOKUP(B325,[1]Data!$A:$R,15,FALSE)</f>
        <v>6608568.21</v>
      </c>
      <c r="G325" s="67">
        <f>VLOOKUP(B325,[1]Data!$A:$R,16,FALSE)-VLOOKUP(A325,'[2]School Data'!$A:$E,5,FALSE)</f>
        <v>2055242.7199999979</v>
      </c>
      <c r="H325" s="8">
        <f t="shared" ref="H325" si="35">G325/F325*100</f>
        <v>31.099667200075672</v>
      </c>
      <c r="I325" s="8">
        <f t="shared" si="32"/>
        <v>552437.78999999771</v>
      </c>
      <c r="J325" s="76">
        <f t="shared" si="33"/>
        <v>36.760445682061857</v>
      </c>
      <c r="K325" s="67">
        <v>1502804.9300000002</v>
      </c>
      <c r="L325" s="67">
        <v>1030656.4299999992</v>
      </c>
      <c r="M325" s="67">
        <v>734929.05000000028</v>
      </c>
      <c r="N325" s="67">
        <v>517951.64</v>
      </c>
      <c r="P325" s="65"/>
    </row>
    <row r="326" spans="1:16" x14ac:dyDescent="0.3">
      <c r="A326" s="5"/>
      <c r="B326" s="5">
        <v>7044</v>
      </c>
      <c r="C326" s="6" t="s">
        <v>323</v>
      </c>
      <c r="D326" s="7" t="s">
        <v>18</v>
      </c>
      <c r="E326" s="8"/>
      <c r="F326" s="8"/>
      <c r="G326" s="67"/>
      <c r="H326" s="8"/>
      <c r="I326" s="8"/>
      <c r="J326" s="76"/>
      <c r="K326" s="67"/>
      <c r="L326" s="67"/>
      <c r="M326" s="67"/>
      <c r="N326" s="67">
        <v>148910.13</v>
      </c>
      <c r="P326" s="65"/>
    </row>
    <row r="327" spans="1:16" x14ac:dyDescent="0.3">
      <c r="A327" s="5">
        <v>8040</v>
      </c>
      <c r="B327" s="5">
        <v>7060</v>
      </c>
      <c r="C327" s="6" t="s">
        <v>325</v>
      </c>
      <c r="D327" s="7" t="s">
        <v>12</v>
      </c>
      <c r="E327" s="8">
        <f>VLOOKUP(B327,[1]Data!$A:$R,8,FALSE)</f>
        <v>145</v>
      </c>
      <c r="F327" s="8">
        <f>VLOOKUP(B327,[1]Data!$A:$R,15,FALSE)</f>
        <v>3492602.0199999991</v>
      </c>
      <c r="G327" s="67">
        <f>VLOOKUP(B327,[1]Data!$A:$R,16,FALSE)-VLOOKUP(A327,'[2]School Data'!$A:$E,5,FALSE)</f>
        <v>346856.94000000088</v>
      </c>
      <c r="H327" s="8">
        <f t="shared" ref="H327" si="36">G327/F327*100</f>
        <v>9.9311899269874715</v>
      </c>
      <c r="I327" s="8">
        <f t="shared" si="32"/>
        <v>242354.08000000054</v>
      </c>
      <c r="J327" s="76">
        <f t="shared" si="33"/>
        <v>231.91143285456471</v>
      </c>
      <c r="K327" s="67">
        <v>104502.86000000034</v>
      </c>
      <c r="L327" s="67">
        <v>-64900.370000000112</v>
      </c>
      <c r="M327" s="67">
        <v>222301.53000000026</v>
      </c>
      <c r="N327" s="67">
        <v>271185.34000000003</v>
      </c>
      <c r="P327" s="65"/>
    </row>
    <row r="328" spans="1:16" x14ac:dyDescent="0.3">
      <c r="A328" s="5"/>
      <c r="B328" s="5">
        <v>7013</v>
      </c>
      <c r="C328" s="6" t="s">
        <v>327</v>
      </c>
      <c r="D328" s="7" t="s">
        <v>18</v>
      </c>
      <c r="E328" s="8"/>
      <c r="F328" s="8"/>
      <c r="G328" s="67"/>
      <c r="H328" s="8"/>
      <c r="I328" s="8"/>
      <c r="J328" s="76"/>
      <c r="K328" s="67"/>
      <c r="L328" s="67"/>
      <c r="M328" s="67"/>
      <c r="N328" s="67">
        <v>45561.1</v>
      </c>
      <c r="P328" s="65"/>
    </row>
    <row r="329" spans="1:16" x14ac:dyDescent="0.3">
      <c r="A329" s="5">
        <v>8071</v>
      </c>
      <c r="B329" s="5">
        <v>7022</v>
      </c>
      <c r="C329" s="6" t="s">
        <v>329</v>
      </c>
      <c r="D329" s="7" t="s">
        <v>12</v>
      </c>
      <c r="E329" s="8">
        <f>VLOOKUP(B329,[1]Data!$A:$R,8,FALSE)</f>
        <v>56</v>
      </c>
      <c r="F329" s="8">
        <f>VLOOKUP(B329,[1]Data!$A:$R,15,FALSE)</f>
        <v>2739331.89</v>
      </c>
      <c r="G329" s="67">
        <f>VLOOKUP(B329,[1]Data!$A:$R,16,FALSE)-VLOOKUP(A329,'[2]School Data'!$A:$E,5,FALSE)</f>
        <v>436746.98999999976</v>
      </c>
      <c r="H329" s="8">
        <f t="shared" ref="H329" si="37">G329/F329*100</f>
        <v>15.943558777757291</v>
      </c>
      <c r="I329" s="8">
        <f t="shared" si="32"/>
        <v>204627.02999999933</v>
      </c>
      <c r="J329" s="76">
        <f t="shared" si="33"/>
        <v>88.155723445755783</v>
      </c>
      <c r="K329" s="67">
        <v>232119.96000000043</v>
      </c>
      <c r="L329" s="67">
        <v>185680.3900000006</v>
      </c>
      <c r="M329" s="67">
        <v>283657.16999999853</v>
      </c>
      <c r="N329" s="67">
        <v>279989.46000000002</v>
      </c>
      <c r="P329" s="65"/>
    </row>
    <row r="330" spans="1:16" x14ac:dyDescent="0.3">
      <c r="A330" s="12"/>
      <c r="B330" s="12"/>
      <c r="C330" s="11" t="s">
        <v>330</v>
      </c>
      <c r="D330" s="7" t="s">
        <v>12</v>
      </c>
      <c r="E330" s="29">
        <f>SUM(E320:E329)</f>
        <v>1190</v>
      </c>
      <c r="F330" s="29">
        <f>SUM(F320:F329)</f>
        <v>30230795.470000003</v>
      </c>
      <c r="G330" s="29">
        <f>SUM(G320:G329)</f>
        <v>4190484.3999999966</v>
      </c>
      <c r="H330" s="58">
        <f>G330/F330*100</f>
        <v>13.861641200141388</v>
      </c>
      <c r="I330" s="58">
        <f>G330-K330</f>
        <v>684156.43999999715</v>
      </c>
      <c r="J330" s="78">
        <f>I330/K330*100</f>
        <v>19.512049295012247</v>
      </c>
      <c r="K330" s="29">
        <f>SUM(K320:K329)</f>
        <v>3506327.9599999995</v>
      </c>
      <c r="L330" s="29">
        <f>SUM(L320:L329)</f>
        <v>2944989.3400000003</v>
      </c>
      <c r="M330" s="29">
        <f>SUM(M320:M329)</f>
        <v>3091319.2999999993</v>
      </c>
      <c r="N330" s="29">
        <f>SUM(N320:N329)</f>
        <v>2905424.59</v>
      </c>
      <c r="P330" s="65"/>
    </row>
    <row r="331" spans="1:16" s="20" customFormat="1" ht="14.55" customHeight="1" x14ac:dyDescent="0.3">
      <c r="A331" s="17"/>
      <c r="B331" s="17"/>
      <c r="C331" s="18" t="s">
        <v>351</v>
      </c>
      <c r="D331" s="7"/>
      <c r="E331" s="8">
        <f t="shared" ref="E331:N331" si="38">MIN(E320:E329)</f>
        <v>56</v>
      </c>
      <c r="F331" s="19">
        <f t="shared" si="38"/>
        <v>2615136.2000000002</v>
      </c>
      <c r="G331" s="19">
        <f t="shared" si="38"/>
        <v>86422.909999997355</v>
      </c>
      <c r="H331" s="19">
        <f t="shared" si="38"/>
        <v>1.6219395060694137</v>
      </c>
      <c r="I331" s="19">
        <f t="shared" si="38"/>
        <v>-195813.05000000168</v>
      </c>
      <c r="J331" s="62">
        <f t="shared" si="38"/>
        <v>-68.519447183389303</v>
      </c>
      <c r="K331" s="19">
        <f t="shared" si="38"/>
        <v>104502.86000000034</v>
      </c>
      <c r="L331" s="19">
        <f t="shared" si="38"/>
        <v>-64900.370000000112</v>
      </c>
      <c r="M331" s="19">
        <f t="shared" si="38"/>
        <v>164600.7200000002</v>
      </c>
      <c r="N331" s="19">
        <f t="shared" si="38"/>
        <v>45561.1</v>
      </c>
      <c r="P331" s="65"/>
    </row>
    <row r="332" spans="1:16" s="20" customFormat="1" x14ac:dyDescent="0.3">
      <c r="A332" s="17"/>
      <c r="B332" s="17"/>
      <c r="C332" s="18" t="s">
        <v>15</v>
      </c>
      <c r="D332" s="7"/>
      <c r="E332" s="8">
        <f t="shared" ref="E332:N332" si="39">AVERAGE(E320:E329)</f>
        <v>170</v>
      </c>
      <c r="F332" s="19">
        <f t="shared" si="39"/>
        <v>4318685.0671428572</v>
      </c>
      <c r="G332" s="19">
        <f t="shared" si="39"/>
        <v>598640.62857142813</v>
      </c>
      <c r="H332" s="19">
        <f t="shared" si="39"/>
        <v>12.505520644265079</v>
      </c>
      <c r="I332" s="19">
        <f t="shared" si="39"/>
        <v>97736.634285713881</v>
      </c>
      <c r="J332" s="62">
        <f t="shared" si="39"/>
        <v>41.37006023443822</v>
      </c>
      <c r="K332" s="19">
        <f t="shared" si="39"/>
        <v>500903.99428571423</v>
      </c>
      <c r="L332" s="19">
        <f t="shared" si="39"/>
        <v>420712.76285714289</v>
      </c>
      <c r="M332" s="19">
        <f t="shared" si="39"/>
        <v>441617.04285714275</v>
      </c>
      <c r="N332" s="19">
        <f t="shared" si="39"/>
        <v>290542.45899999997</v>
      </c>
      <c r="P332" s="65"/>
    </row>
    <row r="333" spans="1:16" s="20" customFormat="1" x14ac:dyDescent="0.3">
      <c r="A333" s="17"/>
      <c r="B333" s="17"/>
      <c r="C333" s="18" t="s">
        <v>352</v>
      </c>
      <c r="D333" s="7"/>
      <c r="E333" s="8">
        <f t="shared" ref="E333:N333" si="40">MAX(E320:E329)</f>
        <v>245</v>
      </c>
      <c r="F333" s="19">
        <f t="shared" si="40"/>
        <v>6608568.21</v>
      </c>
      <c r="G333" s="19">
        <f t="shared" si="40"/>
        <v>2055242.7199999979</v>
      </c>
      <c r="H333" s="19">
        <f t="shared" si="40"/>
        <v>31.099667200075672</v>
      </c>
      <c r="I333" s="19">
        <f t="shared" si="40"/>
        <v>552437.78999999771</v>
      </c>
      <c r="J333" s="62">
        <f t="shared" si="40"/>
        <v>231.91143285456471</v>
      </c>
      <c r="K333" s="19">
        <f t="shared" si="40"/>
        <v>1502804.9300000002</v>
      </c>
      <c r="L333" s="19">
        <f t="shared" si="40"/>
        <v>1298545.0600000015</v>
      </c>
      <c r="M333" s="19">
        <f t="shared" si="40"/>
        <v>1010179.29</v>
      </c>
      <c r="N333" s="19">
        <f t="shared" si="40"/>
        <v>630522.87</v>
      </c>
      <c r="P333" s="65"/>
    </row>
    <row r="334" spans="1:16" ht="22.05" customHeight="1" x14ac:dyDescent="0.3">
      <c r="A334" s="5"/>
      <c r="B334" s="5"/>
      <c r="C334" s="6"/>
      <c r="D334" s="7" t="s">
        <v>12</v>
      </c>
      <c r="E334" s="8"/>
      <c r="F334" s="73"/>
      <c r="G334" s="67"/>
      <c r="H334" s="8"/>
      <c r="I334" s="8"/>
      <c r="J334" s="76"/>
      <c r="K334" s="67"/>
      <c r="L334" s="67"/>
      <c r="M334" s="67"/>
      <c r="N334" s="67"/>
      <c r="P334" s="65"/>
    </row>
    <row r="335" spans="1:16" x14ac:dyDescent="0.3">
      <c r="A335" s="5">
        <v>8148</v>
      </c>
      <c r="B335" s="5">
        <v>1115</v>
      </c>
      <c r="C335" s="13" t="s">
        <v>324</v>
      </c>
      <c r="D335" s="7" t="s">
        <v>12</v>
      </c>
      <c r="E335" s="8">
        <f>VLOOKUP(B335,[1]Data!$A:$R,8,FALSE)</f>
        <v>16</v>
      </c>
      <c r="F335" s="8">
        <f>VLOOKUP(B335,[1]Data!$A:$R,15,FALSE)</f>
        <v>428033.64</v>
      </c>
      <c r="G335" s="67">
        <f>VLOOKUP(B335,[1]Data!$A:$R,16,FALSE)-VLOOKUP(A335,'[2]School Data'!$A:$E,5,FALSE)</f>
        <v>61492.210000000021</v>
      </c>
      <c r="H335" s="8">
        <f t="shared" ref="H335:H337" si="41">G335/F335*100</f>
        <v>14.366209627822716</v>
      </c>
      <c r="I335" s="8">
        <f>G335-L335</f>
        <v>-4509.2400000000489</v>
      </c>
      <c r="J335" s="76">
        <f>I335/L335*100</f>
        <v>-6.8320317205152987</v>
      </c>
      <c r="K335" s="8">
        <v>71516.789999999979</v>
      </c>
      <c r="L335" s="8">
        <v>66001.45000000007</v>
      </c>
      <c r="M335" s="8">
        <v>71386.339999999909</v>
      </c>
      <c r="N335" s="8">
        <v>76861.95</v>
      </c>
      <c r="P335" s="65"/>
    </row>
    <row r="336" spans="1:16" x14ac:dyDescent="0.3">
      <c r="A336" s="5">
        <v>8106</v>
      </c>
      <c r="B336" s="5">
        <v>1120</v>
      </c>
      <c r="C336" s="10" t="s">
        <v>326</v>
      </c>
      <c r="D336" s="7" t="s">
        <v>12</v>
      </c>
      <c r="E336" s="8">
        <f>VLOOKUP(B336,[1]Data!$A:$R,8,FALSE)</f>
        <v>198</v>
      </c>
      <c r="F336" s="8">
        <f>VLOOKUP(B336,[1]Data!$A:$R,15,FALSE)</f>
        <v>4870378.9800000004</v>
      </c>
      <c r="G336" s="67">
        <f>VLOOKUP(B336,[1]Data!$A:$R,16,FALSE)-VLOOKUP(A336,'[2]School Data'!$A:$E,5,FALSE)</f>
        <v>1395071.2600000007</v>
      </c>
      <c r="H336" s="8">
        <f t="shared" si="41"/>
        <v>28.643998048792511</v>
      </c>
      <c r="I336" s="8">
        <f>G336-K336</f>
        <v>311617.15999999829</v>
      </c>
      <c r="J336" s="76">
        <f>I336/L336*100</f>
        <v>38.422791796001768</v>
      </c>
      <c r="K336" s="8">
        <v>1083454.1000000024</v>
      </c>
      <c r="L336" s="8">
        <v>811021.65000000037</v>
      </c>
      <c r="M336" s="8">
        <v>871563.31999999937</v>
      </c>
      <c r="N336" s="8">
        <v>990767.14</v>
      </c>
      <c r="P336" s="65"/>
    </row>
    <row r="337" spans="1:16" x14ac:dyDescent="0.3">
      <c r="A337" s="5">
        <v>8154</v>
      </c>
      <c r="B337" s="5">
        <v>1108</v>
      </c>
      <c r="C337" s="13" t="s">
        <v>328</v>
      </c>
      <c r="D337" s="7" t="s">
        <v>12</v>
      </c>
      <c r="E337" s="8">
        <f>VLOOKUP(B337,[1]Data!$A:$R,8,FALSE)</f>
        <v>28</v>
      </c>
      <c r="F337" s="8">
        <f>VLOOKUP(B337,[1]Data!$A:$R,15,FALSE)</f>
        <v>824100.49</v>
      </c>
      <c r="G337" s="67">
        <f>VLOOKUP(B337,[1]Data!$A:$R,16,FALSE)-VLOOKUP(A337,'[2]School Data'!$A:$E,5,FALSE)</f>
        <v>206421.56999999983</v>
      </c>
      <c r="H337" s="8">
        <f t="shared" si="41"/>
        <v>25.048106693881451</v>
      </c>
      <c r="I337" s="8">
        <f>G337-K337</f>
        <v>-17350.920000000275</v>
      </c>
      <c r="J337" s="76">
        <f>I337/L337*100</f>
        <v>-7.9712000880599847</v>
      </c>
      <c r="K337" s="8">
        <v>223772.49000000011</v>
      </c>
      <c r="L337" s="8">
        <v>217670.1100000001</v>
      </c>
      <c r="M337" s="8">
        <v>209648.29999999981</v>
      </c>
      <c r="N337" s="8">
        <v>188361</v>
      </c>
      <c r="P337" s="65"/>
    </row>
    <row r="338" spans="1:16" x14ac:dyDescent="0.3">
      <c r="A338" s="12"/>
      <c r="B338" s="12"/>
      <c r="C338" s="11" t="s">
        <v>333</v>
      </c>
      <c r="D338" s="7" t="s">
        <v>12</v>
      </c>
      <c r="E338" s="29">
        <f>SUM(E335:E337)</f>
        <v>242</v>
      </c>
      <c r="F338" s="29">
        <f>SUM(F335:F337)</f>
        <v>6122513.1100000003</v>
      </c>
      <c r="G338" s="29">
        <f>SUM(G335:G337)</f>
        <v>1662985.0400000005</v>
      </c>
      <c r="H338" s="58">
        <f>G338/F338*100</f>
        <v>27.161804476724111</v>
      </c>
      <c r="I338" s="58">
        <f>G338-K338</f>
        <v>284241.65999999782</v>
      </c>
      <c r="J338" s="78">
        <f>I338/K338*100</f>
        <v>20.615994544249219</v>
      </c>
      <c r="K338" s="29">
        <f>SUM(K335:K337)</f>
        <v>1378743.3800000027</v>
      </c>
      <c r="L338" s="29">
        <f>SUM(L335:L337)</f>
        <v>1094693.2100000004</v>
      </c>
      <c r="M338" s="29">
        <f>SUM(M335:M337)</f>
        <v>1152597.959999999</v>
      </c>
      <c r="N338" s="29">
        <f>SUM(N335:N337)</f>
        <v>1255990.0900000001</v>
      </c>
      <c r="P338" s="65"/>
    </row>
    <row r="339" spans="1:16" s="20" customFormat="1" x14ac:dyDescent="0.3">
      <c r="A339" s="17"/>
      <c r="B339" s="17"/>
      <c r="C339" s="18" t="s">
        <v>351</v>
      </c>
      <c r="D339" s="7"/>
      <c r="E339" s="8">
        <f t="shared" ref="E339:N339" si="42">MIN(E335:E337)</f>
        <v>16</v>
      </c>
      <c r="F339" s="19">
        <f t="shared" si="42"/>
        <v>428033.64</v>
      </c>
      <c r="G339" s="19">
        <f t="shared" si="42"/>
        <v>61492.210000000021</v>
      </c>
      <c r="H339" s="19">
        <f t="shared" si="42"/>
        <v>14.366209627822716</v>
      </c>
      <c r="I339" s="19">
        <f>MIN(I335:I337)</f>
        <v>-17350.920000000275</v>
      </c>
      <c r="J339" s="62">
        <f t="shared" si="42"/>
        <v>-7.9712000880599847</v>
      </c>
      <c r="K339" s="19">
        <f t="shared" si="42"/>
        <v>71516.789999999979</v>
      </c>
      <c r="L339" s="19">
        <f t="shared" si="42"/>
        <v>66001.45000000007</v>
      </c>
      <c r="M339" s="19">
        <f t="shared" si="42"/>
        <v>71386.339999999909</v>
      </c>
      <c r="N339" s="19">
        <f t="shared" si="42"/>
        <v>76861.95</v>
      </c>
      <c r="P339" s="65"/>
    </row>
    <row r="340" spans="1:16" s="20" customFormat="1" x14ac:dyDescent="0.3">
      <c r="A340" s="17"/>
      <c r="B340" s="17"/>
      <c r="C340" s="18" t="s">
        <v>15</v>
      </c>
      <c r="D340" s="7"/>
      <c r="E340" s="8">
        <f t="shared" ref="E340:N340" si="43">AVERAGE(E335:E337)</f>
        <v>80.666666666666671</v>
      </c>
      <c r="F340" s="19">
        <f t="shared" si="43"/>
        <v>2040837.7033333334</v>
      </c>
      <c r="G340" s="19">
        <f t="shared" si="43"/>
        <v>554328.3466666668</v>
      </c>
      <c r="H340" s="19">
        <f t="shared" si="43"/>
        <v>22.686104790165558</v>
      </c>
      <c r="I340" s="19">
        <f t="shared" si="43"/>
        <v>96585.666666665988</v>
      </c>
      <c r="J340" s="62">
        <f t="shared" si="43"/>
        <v>7.8731866624754945</v>
      </c>
      <c r="K340" s="19">
        <f t="shared" si="43"/>
        <v>459581.12666666758</v>
      </c>
      <c r="L340" s="19">
        <f t="shared" si="43"/>
        <v>364897.73666666681</v>
      </c>
      <c r="M340" s="19">
        <f t="shared" si="43"/>
        <v>384199.31999999966</v>
      </c>
      <c r="N340" s="19">
        <f t="shared" si="43"/>
        <v>418663.36333333334</v>
      </c>
      <c r="P340" s="65"/>
    </row>
    <row r="341" spans="1:16" s="20" customFormat="1" x14ac:dyDescent="0.3">
      <c r="A341" s="17"/>
      <c r="B341" s="17"/>
      <c r="C341" s="18" t="s">
        <v>352</v>
      </c>
      <c r="D341" s="7"/>
      <c r="E341" s="8">
        <f t="shared" ref="E341:N341" si="44">MAX(E335:E337)</f>
        <v>198</v>
      </c>
      <c r="F341" s="19">
        <f t="shared" si="44"/>
        <v>4870378.9800000004</v>
      </c>
      <c r="G341" s="19">
        <f t="shared" si="44"/>
        <v>1395071.2600000007</v>
      </c>
      <c r="H341" s="19">
        <f t="shared" si="44"/>
        <v>28.643998048792511</v>
      </c>
      <c r="I341" s="19">
        <f t="shared" si="44"/>
        <v>311617.15999999829</v>
      </c>
      <c r="J341" s="62">
        <f t="shared" si="44"/>
        <v>38.422791796001768</v>
      </c>
      <c r="K341" s="19">
        <f t="shared" si="44"/>
        <v>1083454.1000000024</v>
      </c>
      <c r="L341" s="19">
        <f t="shared" si="44"/>
        <v>811021.65000000037</v>
      </c>
      <c r="M341" s="19">
        <f t="shared" si="44"/>
        <v>871563.31999999937</v>
      </c>
      <c r="N341" s="19">
        <f t="shared" si="44"/>
        <v>990767.14</v>
      </c>
      <c r="P341" s="65"/>
    </row>
    <row r="342" spans="1:16" ht="6" customHeight="1" x14ac:dyDescent="0.3">
      <c r="A342" s="5"/>
      <c r="B342" s="5"/>
      <c r="C342" s="6"/>
      <c r="D342" s="7"/>
      <c r="E342" s="8"/>
      <c r="F342" s="73"/>
      <c r="G342" s="67"/>
      <c r="H342" s="8"/>
      <c r="I342" s="8"/>
      <c r="J342" s="76"/>
      <c r="K342" s="67"/>
      <c r="L342" s="67"/>
      <c r="M342" s="67"/>
      <c r="N342" s="67"/>
      <c r="P342" s="65"/>
    </row>
    <row r="343" spans="1:16" x14ac:dyDescent="0.3">
      <c r="A343" s="5"/>
      <c r="B343" s="5"/>
      <c r="C343" s="11" t="s">
        <v>331</v>
      </c>
      <c r="D343" s="7" t="s">
        <v>12</v>
      </c>
      <c r="E343" s="8"/>
      <c r="F343" s="29">
        <f>F6+F305+F315+F330+F338</f>
        <v>388729563.23999995</v>
      </c>
      <c r="G343" s="29">
        <f>G6+G305+G315+G330+G338</f>
        <v>48098321.290000014</v>
      </c>
      <c r="H343" s="58">
        <f>G343/F343*100</f>
        <v>12.373208996277013</v>
      </c>
      <c r="I343" s="58">
        <f>G343-K343</f>
        <v>5772265.8700000122</v>
      </c>
      <c r="J343" s="78">
        <f>I343/K343*100</f>
        <v>13.63761827725739</v>
      </c>
      <c r="K343" s="29">
        <f>K6+K305+K315+K330+K338</f>
        <v>42326055.420000002</v>
      </c>
      <c r="L343" s="29">
        <f>L6+L305+L315+L330+L338</f>
        <v>33609396.752727002</v>
      </c>
      <c r="M343" s="29">
        <f>M6+M305+M315+M330+M338</f>
        <v>37138703.160999984</v>
      </c>
      <c r="N343" s="29">
        <f>N6+N305+N315+N330+N338</f>
        <v>40360219.019999996</v>
      </c>
      <c r="P343" s="65"/>
    </row>
    <row r="344" spans="1:16" x14ac:dyDescent="0.3">
      <c r="D344" s="16" t="s">
        <v>12</v>
      </c>
      <c r="K344" s="25"/>
      <c r="L344" s="25"/>
      <c r="N344" s="25"/>
      <c r="P344" s="65"/>
    </row>
    <row r="345" spans="1:16" x14ac:dyDescent="0.3">
      <c r="D345" s="16"/>
      <c r="E345" s="64"/>
      <c r="K345" s="25"/>
      <c r="L345" s="25"/>
      <c r="N345" s="25"/>
    </row>
    <row r="346" spans="1:16" x14ac:dyDescent="0.3">
      <c r="D346" s="16"/>
      <c r="E346" s="64"/>
      <c r="M346" s="26"/>
    </row>
    <row r="347" spans="1:16" x14ac:dyDescent="0.3">
      <c r="D347" s="16"/>
      <c r="E347" s="64"/>
    </row>
    <row r="348" spans="1:16" x14ac:dyDescent="0.3">
      <c r="D348" s="16" t="s">
        <v>12</v>
      </c>
    </row>
    <row r="349" spans="1:16" x14ac:dyDescent="0.3">
      <c r="D349" s="16" t="s">
        <v>12</v>
      </c>
    </row>
    <row r="350" spans="1:16" x14ac:dyDescent="0.3">
      <c r="D350" s="16" t="s">
        <v>12</v>
      </c>
    </row>
    <row r="351" spans="1:16" x14ac:dyDescent="0.3">
      <c r="D351" s="16" t="s">
        <v>12</v>
      </c>
    </row>
    <row r="352" spans="1:16" x14ac:dyDescent="0.3">
      <c r="D352" s="16" t="s">
        <v>12</v>
      </c>
    </row>
    <row r="353" spans="4:4" x14ac:dyDescent="0.3">
      <c r="D353" s="16" t="s">
        <v>12</v>
      </c>
    </row>
    <row r="354" spans="4:4" x14ac:dyDescent="0.3">
      <c r="D354" s="16" t="s">
        <v>12</v>
      </c>
    </row>
    <row r="355" spans="4:4" x14ac:dyDescent="0.3">
      <c r="D355" s="16" t="s">
        <v>12</v>
      </c>
    </row>
    <row r="356" spans="4:4" x14ac:dyDescent="0.3">
      <c r="D356" s="16" t="s">
        <v>12</v>
      </c>
    </row>
    <row r="357" spans="4:4" x14ac:dyDescent="0.3">
      <c r="D357" s="16" t="s">
        <v>12</v>
      </c>
    </row>
    <row r="358" spans="4:4" x14ac:dyDescent="0.3">
      <c r="D358" s="16" t="s">
        <v>12</v>
      </c>
    </row>
    <row r="359" spans="4:4" x14ac:dyDescent="0.3">
      <c r="D359" s="16" t="s">
        <v>12</v>
      </c>
    </row>
    <row r="360" spans="4:4" x14ac:dyDescent="0.3">
      <c r="D360" s="16" t="s">
        <v>12</v>
      </c>
    </row>
    <row r="361" spans="4:4" x14ac:dyDescent="0.3">
      <c r="D361" s="16" t="s">
        <v>12</v>
      </c>
    </row>
    <row r="362" spans="4:4" x14ac:dyDescent="0.3">
      <c r="D362" s="16" t="s">
        <v>12</v>
      </c>
    </row>
    <row r="363" spans="4:4" x14ac:dyDescent="0.3">
      <c r="D363" s="16" t="s">
        <v>12</v>
      </c>
    </row>
    <row r="364" spans="4:4" x14ac:dyDescent="0.3">
      <c r="D364" s="16" t="s">
        <v>12</v>
      </c>
    </row>
    <row r="365" spans="4:4" x14ac:dyDescent="0.3">
      <c r="D365" s="16" t="s">
        <v>12</v>
      </c>
    </row>
    <row r="366" spans="4:4" x14ac:dyDescent="0.3">
      <c r="D366" s="16" t="s">
        <v>12</v>
      </c>
    </row>
    <row r="367" spans="4:4" x14ac:dyDescent="0.3">
      <c r="D367" s="16" t="s">
        <v>12</v>
      </c>
    </row>
    <row r="368" spans="4:4" x14ac:dyDescent="0.3">
      <c r="D368" s="16" t="s">
        <v>12</v>
      </c>
    </row>
    <row r="369" spans="4:4" x14ac:dyDescent="0.3">
      <c r="D369" s="16" t="s">
        <v>12</v>
      </c>
    </row>
    <row r="370" spans="4:4" x14ac:dyDescent="0.3">
      <c r="D370" s="16" t="s">
        <v>12</v>
      </c>
    </row>
    <row r="371" spans="4:4" x14ac:dyDescent="0.3">
      <c r="D371" s="16" t="s">
        <v>12</v>
      </c>
    </row>
    <row r="372" spans="4:4" x14ac:dyDescent="0.3">
      <c r="D372" s="16" t="s">
        <v>12</v>
      </c>
    </row>
    <row r="373" spans="4:4" x14ac:dyDescent="0.3">
      <c r="D373" s="16" t="s">
        <v>12</v>
      </c>
    </row>
    <row r="374" spans="4:4" x14ac:dyDescent="0.3">
      <c r="D374" s="16" t="s">
        <v>12</v>
      </c>
    </row>
    <row r="375" spans="4:4" x14ac:dyDescent="0.3">
      <c r="D375" s="16" t="s">
        <v>12</v>
      </c>
    </row>
    <row r="376" spans="4:4" x14ac:dyDescent="0.3">
      <c r="D376" s="16" t="s">
        <v>12</v>
      </c>
    </row>
    <row r="377" spans="4:4" x14ac:dyDescent="0.3">
      <c r="D377" s="16" t="s">
        <v>12</v>
      </c>
    </row>
    <row r="378" spans="4:4" x14ac:dyDescent="0.3">
      <c r="D378" s="16" t="s">
        <v>12</v>
      </c>
    </row>
    <row r="379" spans="4:4" x14ac:dyDescent="0.3">
      <c r="D379" s="16" t="s">
        <v>12</v>
      </c>
    </row>
    <row r="380" spans="4:4" x14ac:dyDescent="0.3">
      <c r="D380" s="16" t="s">
        <v>12</v>
      </c>
    </row>
    <row r="381" spans="4:4" x14ac:dyDescent="0.3">
      <c r="D381" s="16" t="s">
        <v>12</v>
      </c>
    </row>
    <row r="382" spans="4:4" x14ac:dyDescent="0.3">
      <c r="D382" s="16" t="s">
        <v>12</v>
      </c>
    </row>
    <row r="383" spans="4:4" x14ac:dyDescent="0.3">
      <c r="D383" s="16" t="s">
        <v>12</v>
      </c>
    </row>
    <row r="384" spans="4:4" x14ac:dyDescent="0.3">
      <c r="D384" s="16" t="s">
        <v>12</v>
      </c>
    </row>
    <row r="385" spans="4:4" x14ac:dyDescent="0.3">
      <c r="D385" s="16" t="s">
        <v>12</v>
      </c>
    </row>
    <row r="386" spans="4:4" x14ac:dyDescent="0.3">
      <c r="D386" s="16" t="s">
        <v>12</v>
      </c>
    </row>
    <row r="387" spans="4:4" x14ac:dyDescent="0.3">
      <c r="D387" s="16" t="s">
        <v>12</v>
      </c>
    </row>
    <row r="388" spans="4:4" x14ac:dyDescent="0.3">
      <c r="D388" s="16" t="s">
        <v>12</v>
      </c>
    </row>
    <row r="389" spans="4:4" x14ac:dyDescent="0.3">
      <c r="D389" s="16" t="s">
        <v>12</v>
      </c>
    </row>
    <row r="390" spans="4:4" x14ac:dyDescent="0.3">
      <c r="D390" s="16" t="s">
        <v>12</v>
      </c>
    </row>
    <row r="391" spans="4:4" x14ac:dyDescent="0.3">
      <c r="D391" s="16" t="s">
        <v>12</v>
      </c>
    </row>
    <row r="392" spans="4:4" x14ac:dyDescent="0.3">
      <c r="D392" s="16" t="s">
        <v>12</v>
      </c>
    </row>
    <row r="393" spans="4:4" x14ac:dyDescent="0.3">
      <c r="D393" s="16" t="s">
        <v>12</v>
      </c>
    </row>
    <row r="394" spans="4:4" x14ac:dyDescent="0.3">
      <c r="D394" s="16" t="s">
        <v>12</v>
      </c>
    </row>
    <row r="395" spans="4:4" x14ac:dyDescent="0.3">
      <c r="D395" s="16" t="s">
        <v>12</v>
      </c>
    </row>
    <row r="396" spans="4:4" x14ac:dyDescent="0.3">
      <c r="D396" s="16" t="s">
        <v>12</v>
      </c>
    </row>
    <row r="397" spans="4:4" x14ac:dyDescent="0.3">
      <c r="D397" s="16" t="s">
        <v>12</v>
      </c>
    </row>
    <row r="398" spans="4:4" x14ac:dyDescent="0.3">
      <c r="D398" s="16" t="s">
        <v>12</v>
      </c>
    </row>
    <row r="399" spans="4:4" x14ac:dyDescent="0.3">
      <c r="D399" s="16" t="s">
        <v>12</v>
      </c>
    </row>
    <row r="400" spans="4:4" x14ac:dyDescent="0.3">
      <c r="D400" s="16" t="s">
        <v>12</v>
      </c>
    </row>
    <row r="401" spans="4:4" x14ac:dyDescent="0.3">
      <c r="D401" s="16" t="s">
        <v>12</v>
      </c>
    </row>
    <row r="402" spans="4:4" x14ac:dyDescent="0.3">
      <c r="D402" s="16" t="s">
        <v>12</v>
      </c>
    </row>
    <row r="403" spans="4:4" x14ac:dyDescent="0.3">
      <c r="D403" s="16" t="s">
        <v>12</v>
      </c>
    </row>
    <row r="404" spans="4:4" x14ac:dyDescent="0.3">
      <c r="D404" s="16" t="s">
        <v>12</v>
      </c>
    </row>
    <row r="405" spans="4:4" x14ac:dyDescent="0.3">
      <c r="D405" s="16" t="s">
        <v>12</v>
      </c>
    </row>
    <row r="406" spans="4:4" x14ac:dyDescent="0.3">
      <c r="D406" s="16" t="s">
        <v>12</v>
      </c>
    </row>
    <row r="407" spans="4:4" x14ac:dyDescent="0.3">
      <c r="D407" s="16" t="s">
        <v>12</v>
      </c>
    </row>
    <row r="408" spans="4:4" x14ac:dyDescent="0.3">
      <c r="D408" s="16" t="s">
        <v>12</v>
      </c>
    </row>
    <row r="409" spans="4:4" x14ac:dyDescent="0.3">
      <c r="D409" s="16" t="s">
        <v>12</v>
      </c>
    </row>
    <row r="410" spans="4:4" x14ac:dyDescent="0.3">
      <c r="D410" s="16" t="s">
        <v>12</v>
      </c>
    </row>
    <row r="411" spans="4:4" x14ac:dyDescent="0.3">
      <c r="D411" s="16" t="s">
        <v>12</v>
      </c>
    </row>
    <row r="412" spans="4:4" x14ac:dyDescent="0.3">
      <c r="D412" s="16" t="s">
        <v>12</v>
      </c>
    </row>
    <row r="413" spans="4:4" x14ac:dyDescent="0.3">
      <c r="D413" s="16" t="s">
        <v>12</v>
      </c>
    </row>
    <row r="414" spans="4:4" x14ac:dyDescent="0.3">
      <c r="D414" s="16" t="s">
        <v>12</v>
      </c>
    </row>
    <row r="415" spans="4:4" x14ac:dyDescent="0.3">
      <c r="D415" s="16" t="s">
        <v>12</v>
      </c>
    </row>
    <row r="416" spans="4:4" x14ac:dyDescent="0.3">
      <c r="D416" s="16" t="s">
        <v>12</v>
      </c>
    </row>
    <row r="417" spans="4:4" x14ac:dyDescent="0.3">
      <c r="D417" s="16" t="s">
        <v>12</v>
      </c>
    </row>
    <row r="418" spans="4:4" x14ac:dyDescent="0.3">
      <c r="D418" s="16" t="s">
        <v>12</v>
      </c>
    </row>
    <row r="419" spans="4:4" x14ac:dyDescent="0.3">
      <c r="D419" s="16" t="s">
        <v>12</v>
      </c>
    </row>
    <row r="420" spans="4:4" x14ac:dyDescent="0.3">
      <c r="D420" s="16" t="s">
        <v>12</v>
      </c>
    </row>
    <row r="421" spans="4:4" x14ac:dyDescent="0.3">
      <c r="D421" s="16" t="s">
        <v>12</v>
      </c>
    </row>
    <row r="422" spans="4:4" x14ac:dyDescent="0.3">
      <c r="D422" s="16" t="s">
        <v>12</v>
      </c>
    </row>
    <row r="423" spans="4:4" x14ac:dyDescent="0.3">
      <c r="D423" s="16" t="s">
        <v>12</v>
      </c>
    </row>
    <row r="424" spans="4:4" x14ac:dyDescent="0.3">
      <c r="D424" s="16" t="s">
        <v>12</v>
      </c>
    </row>
    <row r="425" spans="4:4" x14ac:dyDescent="0.3">
      <c r="D425" s="16" t="s">
        <v>12</v>
      </c>
    </row>
    <row r="426" spans="4:4" x14ac:dyDescent="0.3">
      <c r="D426" s="16" t="s">
        <v>12</v>
      </c>
    </row>
    <row r="427" spans="4:4" x14ac:dyDescent="0.3">
      <c r="D427" s="16" t="s">
        <v>12</v>
      </c>
    </row>
    <row r="428" spans="4:4" x14ac:dyDescent="0.3">
      <c r="D428" s="16" t="s">
        <v>12</v>
      </c>
    </row>
    <row r="429" spans="4:4" x14ac:dyDescent="0.3">
      <c r="D429" s="16" t="s">
        <v>12</v>
      </c>
    </row>
    <row r="430" spans="4:4" x14ac:dyDescent="0.3">
      <c r="D430" s="16" t="s">
        <v>12</v>
      </c>
    </row>
    <row r="431" spans="4:4" x14ac:dyDescent="0.3">
      <c r="D431" s="16" t="s">
        <v>12</v>
      </c>
    </row>
    <row r="432" spans="4:4" x14ac:dyDescent="0.3">
      <c r="D432" s="16" t="s">
        <v>12</v>
      </c>
    </row>
    <row r="433" spans="4:4" x14ac:dyDescent="0.3">
      <c r="D433" s="16" t="s">
        <v>12</v>
      </c>
    </row>
    <row r="434" spans="4:4" x14ac:dyDescent="0.3">
      <c r="D434" s="16" t="s">
        <v>12</v>
      </c>
    </row>
    <row r="435" spans="4:4" x14ac:dyDescent="0.3">
      <c r="D435" s="16" t="s">
        <v>12</v>
      </c>
    </row>
    <row r="436" spans="4:4" x14ac:dyDescent="0.3">
      <c r="D436" s="16" t="s">
        <v>12</v>
      </c>
    </row>
    <row r="437" spans="4:4" x14ac:dyDescent="0.3">
      <c r="D437" s="16" t="s">
        <v>12</v>
      </c>
    </row>
    <row r="438" spans="4:4" x14ac:dyDescent="0.3">
      <c r="D438" s="16" t="s">
        <v>12</v>
      </c>
    </row>
    <row r="439" spans="4:4" x14ac:dyDescent="0.3">
      <c r="D439" s="16" t="s">
        <v>12</v>
      </c>
    </row>
    <row r="440" spans="4:4" x14ac:dyDescent="0.3">
      <c r="D440" s="16" t="s">
        <v>12</v>
      </c>
    </row>
    <row r="441" spans="4:4" x14ac:dyDescent="0.3">
      <c r="D441" s="16" t="s">
        <v>12</v>
      </c>
    </row>
    <row r="442" spans="4:4" x14ac:dyDescent="0.3">
      <c r="D442" s="16" t="s">
        <v>12</v>
      </c>
    </row>
    <row r="443" spans="4:4" x14ac:dyDescent="0.3">
      <c r="D443" s="16" t="s">
        <v>12</v>
      </c>
    </row>
    <row r="444" spans="4:4" x14ac:dyDescent="0.3">
      <c r="D444" s="16" t="s">
        <v>12</v>
      </c>
    </row>
    <row r="445" spans="4:4" x14ac:dyDescent="0.3">
      <c r="D445" s="16" t="s">
        <v>12</v>
      </c>
    </row>
    <row r="446" spans="4:4" x14ac:dyDescent="0.3">
      <c r="D446" s="16" t="s">
        <v>12</v>
      </c>
    </row>
    <row r="447" spans="4:4" x14ac:dyDescent="0.3">
      <c r="D447" s="16" t="s">
        <v>12</v>
      </c>
    </row>
    <row r="448" spans="4:4" x14ac:dyDescent="0.3">
      <c r="D448" s="16" t="s">
        <v>12</v>
      </c>
    </row>
    <row r="449" spans="4:4" x14ac:dyDescent="0.3">
      <c r="D449" s="16" t="s">
        <v>12</v>
      </c>
    </row>
    <row r="450" spans="4:4" x14ac:dyDescent="0.3">
      <c r="D450" s="16" t="s">
        <v>12</v>
      </c>
    </row>
    <row r="451" spans="4:4" x14ac:dyDescent="0.3">
      <c r="D451" s="16" t="s">
        <v>12</v>
      </c>
    </row>
    <row r="452" spans="4:4" x14ac:dyDescent="0.3">
      <c r="D452" s="16" t="s">
        <v>12</v>
      </c>
    </row>
    <row r="453" spans="4:4" x14ac:dyDescent="0.3">
      <c r="D453" s="16" t="s">
        <v>12</v>
      </c>
    </row>
    <row r="454" spans="4:4" x14ac:dyDescent="0.3">
      <c r="D454" s="16" t="s">
        <v>12</v>
      </c>
    </row>
    <row r="455" spans="4:4" x14ac:dyDescent="0.3">
      <c r="D455" s="16" t="s">
        <v>12</v>
      </c>
    </row>
    <row r="456" spans="4:4" x14ac:dyDescent="0.3">
      <c r="D456" s="16" t="s">
        <v>12</v>
      </c>
    </row>
    <row r="457" spans="4:4" x14ac:dyDescent="0.3">
      <c r="D457" s="16" t="s">
        <v>12</v>
      </c>
    </row>
    <row r="458" spans="4:4" x14ac:dyDescent="0.3">
      <c r="D458" s="16" t="s">
        <v>12</v>
      </c>
    </row>
    <row r="459" spans="4:4" x14ac:dyDescent="0.3">
      <c r="D459" s="16" t="s">
        <v>12</v>
      </c>
    </row>
    <row r="460" spans="4:4" x14ac:dyDescent="0.3">
      <c r="D460" s="16" t="s">
        <v>12</v>
      </c>
    </row>
    <row r="461" spans="4:4" x14ac:dyDescent="0.3">
      <c r="D461" s="16" t="s">
        <v>12</v>
      </c>
    </row>
    <row r="462" spans="4:4" x14ac:dyDescent="0.3">
      <c r="D462" s="16" t="s">
        <v>12</v>
      </c>
    </row>
    <row r="463" spans="4:4" x14ac:dyDescent="0.3">
      <c r="D463" s="16" t="s">
        <v>12</v>
      </c>
    </row>
    <row r="464" spans="4:4" x14ac:dyDescent="0.3">
      <c r="D464" s="16" t="s">
        <v>12</v>
      </c>
    </row>
    <row r="465" spans="4:4" x14ac:dyDescent="0.3">
      <c r="D465" s="16" t="s">
        <v>12</v>
      </c>
    </row>
    <row r="466" spans="4:4" x14ac:dyDescent="0.3">
      <c r="D466" s="16" t="s">
        <v>12</v>
      </c>
    </row>
    <row r="467" spans="4:4" x14ac:dyDescent="0.3">
      <c r="D467" s="16" t="s">
        <v>12</v>
      </c>
    </row>
    <row r="468" spans="4:4" x14ac:dyDescent="0.3">
      <c r="D468" s="16" t="s">
        <v>12</v>
      </c>
    </row>
    <row r="469" spans="4:4" x14ac:dyDescent="0.3">
      <c r="D469" s="16" t="s">
        <v>12</v>
      </c>
    </row>
    <row r="470" spans="4:4" x14ac:dyDescent="0.3">
      <c r="D470" s="16" t="s">
        <v>12</v>
      </c>
    </row>
    <row r="471" spans="4:4" x14ac:dyDescent="0.3">
      <c r="D471" s="16" t="s">
        <v>12</v>
      </c>
    </row>
    <row r="472" spans="4:4" x14ac:dyDescent="0.3">
      <c r="D472" s="16" t="s">
        <v>12</v>
      </c>
    </row>
    <row r="473" spans="4:4" x14ac:dyDescent="0.3">
      <c r="D473" s="16" t="s">
        <v>12</v>
      </c>
    </row>
    <row r="474" spans="4:4" x14ac:dyDescent="0.3">
      <c r="D474" s="16" t="s">
        <v>12</v>
      </c>
    </row>
    <row r="475" spans="4:4" x14ac:dyDescent="0.3">
      <c r="D475" s="16" t="s">
        <v>12</v>
      </c>
    </row>
    <row r="476" spans="4:4" x14ac:dyDescent="0.3">
      <c r="D476" s="16" t="s">
        <v>12</v>
      </c>
    </row>
    <row r="477" spans="4:4" x14ac:dyDescent="0.3">
      <c r="D477" s="16" t="s">
        <v>12</v>
      </c>
    </row>
    <row r="478" spans="4:4" x14ac:dyDescent="0.3">
      <c r="D478" s="16" t="s">
        <v>12</v>
      </c>
    </row>
    <row r="479" spans="4:4" x14ac:dyDescent="0.3">
      <c r="D479" s="16" t="s">
        <v>12</v>
      </c>
    </row>
    <row r="480" spans="4:4" x14ac:dyDescent="0.3">
      <c r="D480" s="16" t="s">
        <v>12</v>
      </c>
    </row>
    <row r="481" spans="4:4" x14ac:dyDescent="0.3">
      <c r="D481" s="16" t="s">
        <v>12</v>
      </c>
    </row>
    <row r="482" spans="4:4" x14ac:dyDescent="0.3">
      <c r="D482" s="16" t="s">
        <v>12</v>
      </c>
    </row>
    <row r="483" spans="4:4" x14ac:dyDescent="0.3">
      <c r="D483" s="16" t="s">
        <v>12</v>
      </c>
    </row>
    <row r="484" spans="4:4" x14ac:dyDescent="0.3">
      <c r="D484" s="16" t="s">
        <v>12</v>
      </c>
    </row>
    <row r="485" spans="4:4" x14ac:dyDescent="0.3">
      <c r="D485" s="16" t="s">
        <v>12</v>
      </c>
    </row>
    <row r="486" spans="4:4" x14ac:dyDescent="0.3">
      <c r="D486" s="16" t="s">
        <v>12</v>
      </c>
    </row>
    <row r="487" spans="4:4" x14ac:dyDescent="0.3">
      <c r="D487" s="16" t="s">
        <v>12</v>
      </c>
    </row>
    <row r="488" spans="4:4" x14ac:dyDescent="0.3">
      <c r="D488" s="16" t="s">
        <v>12</v>
      </c>
    </row>
    <row r="489" spans="4:4" x14ac:dyDescent="0.3">
      <c r="D489" s="16" t="s">
        <v>12</v>
      </c>
    </row>
    <row r="490" spans="4:4" x14ac:dyDescent="0.3">
      <c r="D490" s="16" t="s">
        <v>12</v>
      </c>
    </row>
    <row r="491" spans="4:4" x14ac:dyDescent="0.3">
      <c r="D491" s="16" t="s">
        <v>12</v>
      </c>
    </row>
    <row r="492" spans="4:4" x14ac:dyDescent="0.3">
      <c r="D492" s="16" t="s">
        <v>12</v>
      </c>
    </row>
    <row r="493" spans="4:4" x14ac:dyDescent="0.3">
      <c r="D493" s="16" t="s">
        <v>12</v>
      </c>
    </row>
    <row r="494" spans="4:4" x14ac:dyDescent="0.3">
      <c r="D494" s="16" t="s">
        <v>12</v>
      </c>
    </row>
    <row r="495" spans="4:4" x14ac:dyDescent="0.3">
      <c r="D495" s="16" t="s">
        <v>12</v>
      </c>
    </row>
    <row r="496" spans="4:4" x14ac:dyDescent="0.3">
      <c r="D496" s="16" t="s">
        <v>12</v>
      </c>
    </row>
    <row r="497" spans="4:4" x14ac:dyDescent="0.3">
      <c r="D497" s="16" t="s">
        <v>12</v>
      </c>
    </row>
    <row r="498" spans="4:4" x14ac:dyDescent="0.3">
      <c r="D498" s="16" t="s">
        <v>12</v>
      </c>
    </row>
    <row r="499" spans="4:4" x14ac:dyDescent="0.3">
      <c r="D499" s="16" t="s">
        <v>12</v>
      </c>
    </row>
    <row r="500" spans="4:4" x14ac:dyDescent="0.3">
      <c r="D500" s="16" t="s">
        <v>12</v>
      </c>
    </row>
    <row r="501" spans="4:4" x14ac:dyDescent="0.3">
      <c r="D501" s="16" t="s">
        <v>12</v>
      </c>
    </row>
    <row r="502" spans="4:4" x14ac:dyDescent="0.3">
      <c r="D502" s="16" t="s">
        <v>12</v>
      </c>
    </row>
    <row r="503" spans="4:4" x14ac:dyDescent="0.3">
      <c r="D503" s="16" t="s">
        <v>12</v>
      </c>
    </row>
    <row r="504" spans="4:4" x14ac:dyDescent="0.3">
      <c r="D504" s="16" t="s">
        <v>12</v>
      </c>
    </row>
    <row r="505" spans="4:4" x14ac:dyDescent="0.3">
      <c r="D505" s="16" t="s">
        <v>12</v>
      </c>
    </row>
    <row r="506" spans="4:4" x14ac:dyDescent="0.3">
      <c r="D506" s="16" t="s">
        <v>12</v>
      </c>
    </row>
    <row r="507" spans="4:4" x14ac:dyDescent="0.3">
      <c r="D507" s="16" t="s">
        <v>12</v>
      </c>
    </row>
    <row r="508" spans="4:4" x14ac:dyDescent="0.3">
      <c r="D508" s="16" t="s">
        <v>12</v>
      </c>
    </row>
    <row r="509" spans="4:4" x14ac:dyDescent="0.3">
      <c r="D509" s="16" t="s">
        <v>12</v>
      </c>
    </row>
    <row r="510" spans="4:4" x14ac:dyDescent="0.3">
      <c r="D510" s="16" t="s">
        <v>12</v>
      </c>
    </row>
    <row r="511" spans="4:4" x14ac:dyDescent="0.3">
      <c r="D511" s="16" t="s">
        <v>12</v>
      </c>
    </row>
    <row r="512" spans="4:4" x14ac:dyDescent="0.3">
      <c r="D512" s="16" t="s">
        <v>12</v>
      </c>
    </row>
    <row r="513" spans="4:4" x14ac:dyDescent="0.3">
      <c r="D513" s="16" t="s">
        <v>12</v>
      </c>
    </row>
    <row r="514" spans="4:4" x14ac:dyDescent="0.3">
      <c r="D514" s="16" t="s">
        <v>12</v>
      </c>
    </row>
    <row r="515" spans="4:4" x14ac:dyDescent="0.3">
      <c r="D515" s="16" t="s">
        <v>12</v>
      </c>
    </row>
    <row r="516" spans="4:4" x14ac:dyDescent="0.3">
      <c r="D516" s="16" t="s">
        <v>12</v>
      </c>
    </row>
    <row r="517" spans="4:4" x14ac:dyDescent="0.3">
      <c r="D517" s="16" t="s">
        <v>12</v>
      </c>
    </row>
    <row r="518" spans="4:4" x14ac:dyDescent="0.3">
      <c r="D518" s="16" t="s">
        <v>12</v>
      </c>
    </row>
    <row r="519" spans="4:4" x14ac:dyDescent="0.3">
      <c r="D519" s="16" t="s">
        <v>12</v>
      </c>
    </row>
    <row r="520" spans="4:4" x14ac:dyDescent="0.3">
      <c r="D520" s="16" t="s">
        <v>12</v>
      </c>
    </row>
    <row r="521" spans="4:4" x14ac:dyDescent="0.3">
      <c r="D521" s="16" t="s">
        <v>12</v>
      </c>
    </row>
    <row r="522" spans="4:4" x14ac:dyDescent="0.3">
      <c r="D522" s="16" t="s">
        <v>12</v>
      </c>
    </row>
    <row r="523" spans="4:4" x14ac:dyDescent="0.3">
      <c r="D523" s="16" t="s">
        <v>12</v>
      </c>
    </row>
    <row r="524" spans="4:4" x14ac:dyDescent="0.3">
      <c r="D524" s="16" t="s">
        <v>12</v>
      </c>
    </row>
    <row r="525" spans="4:4" x14ac:dyDescent="0.3">
      <c r="D525" s="16" t="s">
        <v>12</v>
      </c>
    </row>
    <row r="526" spans="4:4" x14ac:dyDescent="0.3">
      <c r="D526" s="16" t="s">
        <v>12</v>
      </c>
    </row>
    <row r="527" spans="4:4" x14ac:dyDescent="0.3">
      <c r="D527" s="16" t="s">
        <v>12</v>
      </c>
    </row>
    <row r="528" spans="4:4" x14ac:dyDescent="0.3">
      <c r="D528" s="16" t="s">
        <v>12</v>
      </c>
    </row>
    <row r="529" spans="4:4" x14ac:dyDescent="0.3">
      <c r="D529" s="16" t="s">
        <v>12</v>
      </c>
    </row>
    <row r="530" spans="4:4" x14ac:dyDescent="0.3">
      <c r="D530" s="16" t="s">
        <v>12</v>
      </c>
    </row>
    <row r="531" spans="4:4" x14ac:dyDescent="0.3">
      <c r="D531" s="16" t="s">
        <v>12</v>
      </c>
    </row>
    <row r="532" spans="4:4" x14ac:dyDescent="0.3">
      <c r="D532" s="16" t="s">
        <v>12</v>
      </c>
    </row>
    <row r="533" spans="4:4" x14ac:dyDescent="0.3">
      <c r="D533" s="16" t="s">
        <v>12</v>
      </c>
    </row>
    <row r="534" spans="4:4" x14ac:dyDescent="0.3">
      <c r="D534" s="16" t="s">
        <v>12</v>
      </c>
    </row>
    <row r="535" spans="4:4" x14ac:dyDescent="0.3">
      <c r="D535" s="16" t="s">
        <v>12</v>
      </c>
    </row>
    <row r="536" spans="4:4" x14ac:dyDescent="0.3">
      <c r="D536" s="16" t="s">
        <v>12</v>
      </c>
    </row>
    <row r="537" spans="4:4" x14ac:dyDescent="0.3">
      <c r="D537" s="16" t="s">
        <v>12</v>
      </c>
    </row>
    <row r="538" spans="4:4" x14ac:dyDescent="0.3">
      <c r="D538" s="16" t="s">
        <v>12</v>
      </c>
    </row>
    <row r="539" spans="4:4" x14ac:dyDescent="0.3">
      <c r="D539" s="16" t="s">
        <v>12</v>
      </c>
    </row>
    <row r="540" spans="4:4" x14ac:dyDescent="0.3">
      <c r="D540" s="16" t="s">
        <v>12</v>
      </c>
    </row>
    <row r="541" spans="4:4" x14ac:dyDescent="0.3">
      <c r="D541" s="16" t="s">
        <v>12</v>
      </c>
    </row>
    <row r="542" spans="4:4" x14ac:dyDescent="0.3">
      <c r="D542" s="16" t="s">
        <v>12</v>
      </c>
    </row>
    <row r="543" spans="4:4" x14ac:dyDescent="0.3">
      <c r="D543" s="16" t="s">
        <v>12</v>
      </c>
    </row>
    <row r="544" spans="4:4" x14ac:dyDescent="0.3">
      <c r="D544" s="16" t="s">
        <v>12</v>
      </c>
    </row>
    <row r="545" spans="4:4" x14ac:dyDescent="0.3">
      <c r="D545" s="16" t="s">
        <v>12</v>
      </c>
    </row>
    <row r="546" spans="4:4" x14ac:dyDescent="0.3">
      <c r="D546" s="16" t="s">
        <v>12</v>
      </c>
    </row>
    <row r="547" spans="4:4" x14ac:dyDescent="0.3">
      <c r="D547" s="16" t="s">
        <v>12</v>
      </c>
    </row>
    <row r="548" spans="4:4" x14ac:dyDescent="0.3">
      <c r="D548" s="16" t="s">
        <v>12</v>
      </c>
    </row>
    <row r="549" spans="4:4" x14ac:dyDescent="0.3">
      <c r="D549" s="16" t="s">
        <v>12</v>
      </c>
    </row>
    <row r="550" spans="4:4" x14ac:dyDescent="0.3">
      <c r="D550" s="16" t="s">
        <v>12</v>
      </c>
    </row>
    <row r="551" spans="4:4" x14ac:dyDescent="0.3">
      <c r="D551" s="16" t="s">
        <v>12</v>
      </c>
    </row>
    <row r="552" spans="4:4" x14ac:dyDescent="0.3">
      <c r="D552" s="16" t="s">
        <v>12</v>
      </c>
    </row>
    <row r="553" spans="4:4" x14ac:dyDescent="0.3">
      <c r="D553" s="16" t="s">
        <v>12</v>
      </c>
    </row>
    <row r="554" spans="4:4" x14ac:dyDescent="0.3">
      <c r="D554" s="16" t="s">
        <v>12</v>
      </c>
    </row>
    <row r="555" spans="4:4" x14ac:dyDescent="0.3">
      <c r="D555" s="16" t="s">
        <v>12</v>
      </c>
    </row>
    <row r="556" spans="4:4" x14ac:dyDescent="0.3">
      <c r="D556" s="16" t="s">
        <v>12</v>
      </c>
    </row>
    <row r="557" spans="4:4" x14ac:dyDescent="0.3">
      <c r="D557" s="16" t="s">
        <v>12</v>
      </c>
    </row>
    <row r="558" spans="4:4" x14ac:dyDescent="0.3">
      <c r="D558" s="16" t="s">
        <v>12</v>
      </c>
    </row>
    <row r="559" spans="4:4" x14ac:dyDescent="0.3">
      <c r="D559" s="16" t="s">
        <v>12</v>
      </c>
    </row>
    <row r="560" spans="4:4" x14ac:dyDescent="0.3">
      <c r="D560" s="16" t="s">
        <v>12</v>
      </c>
    </row>
    <row r="561" spans="4:4" x14ac:dyDescent="0.3">
      <c r="D561" s="16" t="s">
        <v>12</v>
      </c>
    </row>
    <row r="562" spans="4:4" x14ac:dyDescent="0.3">
      <c r="D562" s="16" t="s">
        <v>12</v>
      </c>
    </row>
    <row r="563" spans="4:4" x14ac:dyDescent="0.3">
      <c r="D563" s="16" t="s">
        <v>12</v>
      </c>
    </row>
    <row r="564" spans="4:4" x14ac:dyDescent="0.3">
      <c r="D564" s="16" t="s">
        <v>12</v>
      </c>
    </row>
    <row r="565" spans="4:4" x14ac:dyDescent="0.3">
      <c r="D565" s="16" t="s">
        <v>12</v>
      </c>
    </row>
    <row r="566" spans="4:4" x14ac:dyDescent="0.3">
      <c r="D566" s="16" t="s">
        <v>12</v>
      </c>
    </row>
    <row r="567" spans="4:4" x14ac:dyDescent="0.3">
      <c r="D567" s="16" t="s">
        <v>12</v>
      </c>
    </row>
    <row r="568" spans="4:4" x14ac:dyDescent="0.3">
      <c r="D568" s="16" t="s">
        <v>12</v>
      </c>
    </row>
    <row r="569" spans="4:4" x14ac:dyDescent="0.3">
      <c r="D569" s="16" t="s">
        <v>12</v>
      </c>
    </row>
    <row r="570" spans="4:4" x14ac:dyDescent="0.3">
      <c r="D570" s="16" t="s">
        <v>12</v>
      </c>
    </row>
    <row r="571" spans="4:4" x14ac:dyDescent="0.3">
      <c r="D571" s="16" t="s">
        <v>12</v>
      </c>
    </row>
    <row r="572" spans="4:4" x14ac:dyDescent="0.3">
      <c r="D572" s="16" t="s">
        <v>12</v>
      </c>
    </row>
    <row r="573" spans="4:4" x14ac:dyDescent="0.3">
      <c r="D573" s="16" t="s">
        <v>12</v>
      </c>
    </row>
    <row r="574" spans="4:4" x14ac:dyDescent="0.3">
      <c r="D574" s="16" t="s">
        <v>12</v>
      </c>
    </row>
    <row r="575" spans="4:4" x14ac:dyDescent="0.3">
      <c r="D575" s="16" t="s">
        <v>12</v>
      </c>
    </row>
    <row r="576" spans="4:4" x14ac:dyDescent="0.3">
      <c r="D576" s="16" t="s">
        <v>12</v>
      </c>
    </row>
    <row r="577" spans="4:4" x14ac:dyDescent="0.3">
      <c r="D577" s="16" t="s">
        <v>12</v>
      </c>
    </row>
    <row r="578" spans="4:4" x14ac:dyDescent="0.3">
      <c r="D578" s="16" t="s">
        <v>12</v>
      </c>
    </row>
    <row r="579" spans="4:4" x14ac:dyDescent="0.3">
      <c r="D579" s="16" t="s">
        <v>12</v>
      </c>
    </row>
    <row r="580" spans="4:4" x14ac:dyDescent="0.3">
      <c r="D580" s="16" t="s">
        <v>12</v>
      </c>
    </row>
    <row r="581" spans="4:4" x14ac:dyDescent="0.3">
      <c r="D581" s="16" t="s">
        <v>12</v>
      </c>
    </row>
    <row r="582" spans="4:4" x14ac:dyDescent="0.3">
      <c r="D582" s="16" t="s">
        <v>12</v>
      </c>
    </row>
    <row r="583" spans="4:4" x14ac:dyDescent="0.3">
      <c r="D583" s="16" t="s">
        <v>12</v>
      </c>
    </row>
    <row r="584" spans="4:4" x14ac:dyDescent="0.3">
      <c r="D584" s="16" t="s">
        <v>12</v>
      </c>
    </row>
    <row r="585" spans="4:4" x14ac:dyDescent="0.3">
      <c r="D585" s="16" t="s">
        <v>12</v>
      </c>
    </row>
    <row r="586" spans="4:4" x14ac:dyDescent="0.3">
      <c r="D586" s="16" t="s">
        <v>12</v>
      </c>
    </row>
    <row r="587" spans="4:4" x14ac:dyDescent="0.3">
      <c r="D587" s="16" t="s">
        <v>12</v>
      </c>
    </row>
    <row r="588" spans="4:4" x14ac:dyDescent="0.3">
      <c r="D588" s="16" t="s">
        <v>12</v>
      </c>
    </row>
    <row r="589" spans="4:4" x14ac:dyDescent="0.3">
      <c r="D589" s="16" t="s">
        <v>12</v>
      </c>
    </row>
    <row r="590" spans="4:4" x14ac:dyDescent="0.3">
      <c r="D590" s="16" t="s">
        <v>12</v>
      </c>
    </row>
    <row r="591" spans="4:4" x14ac:dyDescent="0.3">
      <c r="D591" s="16" t="s">
        <v>12</v>
      </c>
    </row>
    <row r="592" spans="4:4" x14ac:dyDescent="0.3">
      <c r="D592" s="16" t="s">
        <v>12</v>
      </c>
    </row>
    <row r="593" spans="4:4" x14ac:dyDescent="0.3">
      <c r="D593" s="16" t="s">
        <v>12</v>
      </c>
    </row>
    <row r="594" spans="4:4" x14ac:dyDescent="0.3">
      <c r="D594" s="16" t="s">
        <v>12</v>
      </c>
    </row>
    <row r="595" spans="4:4" x14ac:dyDescent="0.3">
      <c r="D595" s="16" t="s">
        <v>12</v>
      </c>
    </row>
    <row r="596" spans="4:4" x14ac:dyDescent="0.3">
      <c r="D596" s="16" t="s">
        <v>12</v>
      </c>
    </row>
    <row r="597" spans="4:4" x14ac:dyDescent="0.3">
      <c r="D597" s="16" t="s">
        <v>12</v>
      </c>
    </row>
    <row r="598" spans="4:4" x14ac:dyDescent="0.3">
      <c r="D598" s="16" t="s">
        <v>12</v>
      </c>
    </row>
    <row r="599" spans="4:4" x14ac:dyDescent="0.3">
      <c r="D599" s="16" t="s">
        <v>12</v>
      </c>
    </row>
    <row r="600" spans="4:4" x14ac:dyDescent="0.3">
      <c r="D600" s="16" t="s">
        <v>12</v>
      </c>
    </row>
    <row r="601" spans="4:4" x14ac:dyDescent="0.3">
      <c r="D601" s="16" t="s">
        <v>12</v>
      </c>
    </row>
    <row r="602" spans="4:4" x14ac:dyDescent="0.3">
      <c r="D602" s="16" t="s">
        <v>12</v>
      </c>
    </row>
    <row r="603" spans="4:4" x14ac:dyDescent="0.3">
      <c r="D603" s="16" t="s">
        <v>12</v>
      </c>
    </row>
    <row r="604" spans="4:4" x14ac:dyDescent="0.3">
      <c r="D604" s="16" t="s">
        <v>12</v>
      </c>
    </row>
    <row r="605" spans="4:4" x14ac:dyDescent="0.3">
      <c r="D605" s="16" t="s">
        <v>12</v>
      </c>
    </row>
    <row r="606" spans="4:4" x14ac:dyDescent="0.3">
      <c r="D606" s="16" t="s">
        <v>12</v>
      </c>
    </row>
    <row r="607" spans="4:4" x14ac:dyDescent="0.3">
      <c r="D607" s="16" t="s">
        <v>12</v>
      </c>
    </row>
    <row r="608" spans="4:4" x14ac:dyDescent="0.3">
      <c r="D608" s="16" t="s">
        <v>12</v>
      </c>
    </row>
    <row r="609" spans="4:4" x14ac:dyDescent="0.3">
      <c r="D609" s="16" t="s">
        <v>12</v>
      </c>
    </row>
    <row r="610" spans="4:4" x14ac:dyDescent="0.3">
      <c r="D610" s="16" t="s">
        <v>12</v>
      </c>
    </row>
  </sheetData>
  <sheetProtection autoFilter="0"/>
  <autoFilter ref="A3:N343" xr:uid="{6EBA51C4-258A-4956-8C06-36FCC1F070FC}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D876-EF1A-45C3-99A7-4C5D1703C6A7}">
  <dimension ref="A1:Q73"/>
  <sheetViews>
    <sheetView workbookViewId="0">
      <pane ySplit="6" topLeftCell="A7" activePane="bottomLeft" state="frozen"/>
      <selection pane="bottomLeft" activeCell="M6" sqref="M6"/>
    </sheetView>
  </sheetViews>
  <sheetFormatPr defaultRowHeight="14.4" x14ac:dyDescent="0.3"/>
  <cols>
    <col min="2" max="2" width="31.5546875" style="42" bestFit="1" customWidth="1"/>
    <col min="3" max="7" width="12.77734375" style="42" customWidth="1"/>
    <col min="8" max="8" width="4.5546875" customWidth="1"/>
    <col min="9" max="9" width="11.77734375" style="23" bestFit="1" customWidth="1"/>
    <col min="10" max="10" width="3.88671875" style="23" customWidth="1"/>
    <col min="11" max="11" width="12" style="23" bestFit="1" customWidth="1"/>
    <col min="12" max="12" width="3.88671875" style="23" customWidth="1"/>
    <col min="13" max="16" width="12.21875" style="23" customWidth="1"/>
  </cols>
  <sheetData>
    <row r="1" spans="2:17" x14ac:dyDescent="0.3">
      <c r="B1" s="41" t="s">
        <v>341</v>
      </c>
    </row>
    <row r="2" spans="2:17" x14ac:dyDescent="0.3">
      <c r="C2" s="52" t="s">
        <v>5</v>
      </c>
      <c r="D2" s="52" t="s">
        <v>4</v>
      </c>
      <c r="E2" s="52" t="s">
        <v>362</v>
      </c>
      <c r="F2" s="52" t="s">
        <v>364</v>
      </c>
      <c r="G2" s="52" t="s">
        <v>366</v>
      </c>
    </row>
    <row r="3" spans="2:17" x14ac:dyDescent="0.3">
      <c r="B3" s="53" t="s">
        <v>334</v>
      </c>
      <c r="C3" s="45">
        <f>'School Data'!N343</f>
        <v>40360219.019999996</v>
      </c>
      <c r="D3" s="45">
        <f>'School Data'!M343</f>
        <v>37138703.160999984</v>
      </c>
      <c r="E3" s="45">
        <f>'School Data'!L343</f>
        <v>33609396.752727002</v>
      </c>
      <c r="F3" s="45">
        <f>'School Data'!K343</f>
        <v>42326055.420000002</v>
      </c>
      <c r="G3" s="45">
        <f>'School Data'!G343</f>
        <v>48098321.290000014</v>
      </c>
    </row>
    <row r="4" spans="2:17" x14ac:dyDescent="0.3">
      <c r="B4" s="41" t="s">
        <v>335</v>
      </c>
      <c r="C4" s="45">
        <v>314</v>
      </c>
      <c r="D4" s="45">
        <v>267</v>
      </c>
      <c r="E4" s="45">
        <v>250</v>
      </c>
      <c r="F4" s="45">
        <v>239</v>
      </c>
      <c r="G4" s="45">
        <v>239</v>
      </c>
    </row>
    <row r="5" spans="2:17" x14ac:dyDescent="0.3">
      <c r="I5" s="43" t="s">
        <v>366</v>
      </c>
      <c r="M5" s="43" t="s">
        <v>364</v>
      </c>
      <c r="N5" s="43" t="s">
        <v>362</v>
      </c>
      <c r="O5" s="43" t="s">
        <v>4</v>
      </c>
      <c r="P5" s="43" t="s">
        <v>5</v>
      </c>
    </row>
    <row r="6" spans="2:17" ht="53.4" x14ac:dyDescent="0.3">
      <c r="B6" s="41" t="s">
        <v>342</v>
      </c>
      <c r="I6" s="2" t="s">
        <v>332</v>
      </c>
      <c r="J6" s="3"/>
      <c r="K6" s="3"/>
      <c r="L6" s="3"/>
      <c r="M6" s="44" t="s">
        <v>332</v>
      </c>
      <c r="N6" s="44" t="s">
        <v>332</v>
      </c>
      <c r="O6" s="44" t="s">
        <v>332</v>
      </c>
      <c r="P6" s="44" t="s">
        <v>332</v>
      </c>
    </row>
    <row r="7" spans="2:17" x14ac:dyDescent="0.3">
      <c r="B7" s="42" t="s">
        <v>336</v>
      </c>
      <c r="C7" s="52" t="s">
        <v>5</v>
      </c>
      <c r="D7" s="52" t="s">
        <v>4</v>
      </c>
      <c r="E7" s="52" t="s">
        <v>362</v>
      </c>
      <c r="F7" s="52" t="s">
        <v>364</v>
      </c>
      <c r="G7" s="52" t="s">
        <v>366</v>
      </c>
    </row>
    <row r="8" spans="2:17" x14ac:dyDescent="0.3">
      <c r="B8" s="42" t="s">
        <v>337</v>
      </c>
      <c r="C8" s="45">
        <f>P8</f>
        <v>1349.4349999999176</v>
      </c>
      <c r="D8" s="45">
        <f>O8</f>
        <v>45735.484999999986</v>
      </c>
      <c r="E8" s="45">
        <f>N8</f>
        <v>63569.320000000123</v>
      </c>
      <c r="F8" s="45">
        <f>M8</f>
        <v>62819.130000000179</v>
      </c>
      <c r="G8" s="45">
        <f>I8</f>
        <v>105913.4549999999</v>
      </c>
      <c r="I8" s="42">
        <f>'School Data'!G8</f>
        <v>105913.4549999999</v>
      </c>
      <c r="J8" s="42">
        <f>'School Data'!H8</f>
        <v>15.345105317576852</v>
      </c>
      <c r="K8" s="42">
        <f>'School Data'!I8</f>
        <v>43094.324999999721</v>
      </c>
      <c r="L8" s="42">
        <f>'School Data'!J8</f>
        <v>60.140361621992639</v>
      </c>
      <c r="M8" s="42">
        <f>'School Data'!K8</f>
        <v>62819.130000000179</v>
      </c>
      <c r="N8" s="42">
        <f>'School Data'!L8</f>
        <v>63569.320000000123</v>
      </c>
      <c r="O8" s="42">
        <f>'School Data'!M8</f>
        <v>45735.484999999986</v>
      </c>
      <c r="P8" s="42">
        <f>'School Data'!N8</f>
        <v>1349.4349999999176</v>
      </c>
      <c r="Q8" s="42"/>
    </row>
    <row r="9" spans="2:17" x14ac:dyDescent="0.3">
      <c r="B9" s="6" t="s">
        <v>338</v>
      </c>
      <c r="C9" s="45">
        <f t="shared" ref="C9:C12" si="0">P9</f>
        <v>113715.10619047613</v>
      </c>
      <c r="D9" s="45">
        <f t="shared" ref="D9:D12" si="1">O9</f>
        <v>122510.83904780871</v>
      </c>
      <c r="E9" s="45">
        <f t="shared" ref="E9:E12" si="2">N9</f>
        <v>117022.65547765678</v>
      </c>
      <c r="F9" s="45">
        <f t="shared" ref="F9:F12" si="3">M9</f>
        <v>157735.59950672649</v>
      </c>
      <c r="G9" s="45">
        <f t="shared" ref="G9:G12" si="4">I9</f>
        <v>176098.8054054055</v>
      </c>
      <c r="I9" s="42">
        <f>'School Data'!G307</f>
        <v>176098.8054054055</v>
      </c>
      <c r="J9" s="42">
        <f>'School Data'!H307</f>
        <v>11.291620920143428</v>
      </c>
      <c r="K9" s="42">
        <f>'School Data'!I307</f>
        <v>17573.525156950651</v>
      </c>
      <c r="L9" s="42">
        <f>'School Data'!J307</f>
        <v>11.141128072487685</v>
      </c>
      <c r="M9" s="42">
        <f>'School Data'!K307</f>
        <v>157735.59950672649</v>
      </c>
      <c r="N9" s="42">
        <f>'School Data'!L307</f>
        <v>117022.65547765678</v>
      </c>
      <c r="O9" s="42">
        <f>'School Data'!M307</f>
        <v>122510.83904780871</v>
      </c>
      <c r="P9" s="42">
        <f>'School Data'!N307</f>
        <v>113715.10619047613</v>
      </c>
      <c r="Q9" s="42"/>
    </row>
    <row r="10" spans="2:17" x14ac:dyDescent="0.3">
      <c r="B10" s="42" t="s">
        <v>339</v>
      </c>
      <c r="C10" s="45">
        <f t="shared" si="0"/>
        <v>552772.85</v>
      </c>
      <c r="D10" s="45">
        <f t="shared" si="1"/>
        <v>513273.58250000025</v>
      </c>
      <c r="E10" s="45">
        <f t="shared" si="2"/>
        <v>456307.21750000142</v>
      </c>
      <c r="F10" s="45">
        <f t="shared" si="3"/>
        <v>535076.78249999974</v>
      </c>
      <c r="G10" s="45">
        <f t="shared" si="4"/>
        <v>734772.53499999968</v>
      </c>
      <c r="I10" s="42">
        <f>'School Data'!G317</f>
        <v>734772.53499999968</v>
      </c>
      <c r="J10" s="42">
        <f>'School Data'!H317</f>
        <v>10.004323135388244</v>
      </c>
      <c r="K10" s="42">
        <f>'School Data'!I317</f>
        <v>199695.75249999994</v>
      </c>
      <c r="L10" s="42">
        <f>'School Data'!J317</f>
        <v>37.320952624215209</v>
      </c>
      <c r="M10" s="42">
        <f>'School Data'!K317</f>
        <v>535076.78249999974</v>
      </c>
      <c r="N10" s="42">
        <f>'School Data'!L317</f>
        <v>456307.21750000142</v>
      </c>
      <c r="O10" s="42">
        <f>'School Data'!M317</f>
        <v>513273.58250000025</v>
      </c>
      <c r="P10" s="42">
        <f>'School Data'!N317</f>
        <v>552772.85</v>
      </c>
      <c r="Q10" s="42"/>
    </row>
    <row r="11" spans="2:17" x14ac:dyDescent="0.3">
      <c r="B11" s="42" t="s">
        <v>340</v>
      </c>
      <c r="C11" s="45">
        <f t="shared" si="0"/>
        <v>290542.45899999997</v>
      </c>
      <c r="D11" s="45">
        <f t="shared" si="1"/>
        <v>441617.04285714275</v>
      </c>
      <c r="E11" s="45">
        <f t="shared" si="2"/>
        <v>420712.76285714289</v>
      </c>
      <c r="F11" s="45">
        <f t="shared" si="3"/>
        <v>500903.99428571423</v>
      </c>
      <c r="G11" s="45">
        <f t="shared" si="4"/>
        <v>598640.62857142813</v>
      </c>
      <c r="I11" s="42">
        <f>'School Data'!G332</f>
        <v>598640.62857142813</v>
      </c>
      <c r="J11" s="42">
        <f>'School Data'!H332</f>
        <v>12.505520644265079</v>
      </c>
      <c r="K11" s="42">
        <f>'School Data'!I332</f>
        <v>97736.634285713881</v>
      </c>
      <c r="L11" s="42">
        <f>'School Data'!J332</f>
        <v>41.37006023443822</v>
      </c>
      <c r="M11" s="42">
        <f>'School Data'!K332</f>
        <v>500903.99428571423</v>
      </c>
      <c r="N11" s="42">
        <f>'School Data'!L332</f>
        <v>420712.76285714289</v>
      </c>
      <c r="O11" s="42">
        <f>'School Data'!M332</f>
        <v>441617.04285714275</v>
      </c>
      <c r="P11" s="42">
        <f>'School Data'!N332</f>
        <v>290542.45899999997</v>
      </c>
      <c r="Q11" s="42"/>
    </row>
    <row r="12" spans="2:17" x14ac:dyDescent="0.3">
      <c r="B12" s="42" t="s">
        <v>343</v>
      </c>
      <c r="C12" s="45">
        <f t="shared" si="0"/>
        <v>418663.36333333334</v>
      </c>
      <c r="D12" s="45">
        <f t="shared" si="1"/>
        <v>384199.31999999966</v>
      </c>
      <c r="E12" s="45">
        <f t="shared" si="2"/>
        <v>364897.73666666681</v>
      </c>
      <c r="F12" s="45">
        <f t="shared" si="3"/>
        <v>459581.12666666758</v>
      </c>
      <c r="G12" s="45">
        <f t="shared" si="4"/>
        <v>554328.3466666668</v>
      </c>
      <c r="I12" s="42">
        <f>'School Data'!G340</f>
        <v>554328.3466666668</v>
      </c>
      <c r="J12" s="42">
        <f>'School Data'!H340</f>
        <v>22.686104790165558</v>
      </c>
      <c r="K12" s="42">
        <f>'School Data'!I340</f>
        <v>96585.666666665988</v>
      </c>
      <c r="L12" s="42">
        <f>'School Data'!J340</f>
        <v>7.8731866624754945</v>
      </c>
      <c r="M12" s="42">
        <f>'School Data'!K340</f>
        <v>459581.12666666758</v>
      </c>
      <c r="N12" s="42">
        <f>'School Data'!L340</f>
        <v>364897.73666666681</v>
      </c>
      <c r="O12" s="42">
        <f>'School Data'!M340</f>
        <v>384199.31999999966</v>
      </c>
      <c r="P12" s="42">
        <f>'School Data'!N340</f>
        <v>418663.36333333334</v>
      </c>
      <c r="Q12" s="42"/>
    </row>
    <row r="14" spans="2:17" x14ac:dyDescent="0.3">
      <c r="B14" s="41" t="s">
        <v>348</v>
      </c>
    </row>
    <row r="15" spans="2:17" x14ac:dyDescent="0.3">
      <c r="B15" s="40"/>
      <c r="C15" s="52" t="s">
        <v>5</v>
      </c>
      <c r="D15" s="52" t="s">
        <v>4</v>
      </c>
      <c r="E15" s="52" t="s">
        <v>362</v>
      </c>
      <c r="F15" s="52" t="s">
        <v>364</v>
      </c>
      <c r="G15" s="52" t="s">
        <v>366</v>
      </c>
    </row>
    <row r="16" spans="2:17" x14ac:dyDescent="0.3">
      <c r="B16" s="40" t="s">
        <v>344</v>
      </c>
      <c r="C16" s="45">
        <f>P16</f>
        <v>2698.8699999998353</v>
      </c>
      <c r="D16" s="45">
        <f>O16</f>
        <v>91470.969999999972</v>
      </c>
      <c r="E16" s="45">
        <f>N16</f>
        <v>127138.64000000025</v>
      </c>
      <c r="F16" s="45">
        <f>M16</f>
        <v>125638.26000000036</v>
      </c>
      <c r="G16" s="46">
        <f>I16</f>
        <v>211826.9099999998</v>
      </c>
      <c r="I16" s="42">
        <f>'School Data'!G6</f>
        <v>211826.9099999998</v>
      </c>
      <c r="J16" s="42">
        <f>'School Data'!H6</f>
        <v>14.700540357357619</v>
      </c>
      <c r="K16" s="42">
        <f>'School Data'!I6</f>
        <v>86188.649999999441</v>
      </c>
      <c r="L16" s="42">
        <f>'School Data'!J6</f>
        <v>68.600639645916146</v>
      </c>
      <c r="M16" s="42">
        <f>'School Data'!K6</f>
        <v>125638.26000000036</v>
      </c>
      <c r="N16" s="42">
        <f>'School Data'!L6</f>
        <v>127138.64000000025</v>
      </c>
      <c r="O16" s="42">
        <f>'School Data'!M6</f>
        <v>91470.969999999972</v>
      </c>
      <c r="P16" s="42">
        <f>'School Data'!N6</f>
        <v>2698.8699999998353</v>
      </c>
    </row>
    <row r="17" spans="2:16" x14ac:dyDescent="0.3">
      <c r="B17" s="40" t="s">
        <v>345</v>
      </c>
      <c r="C17" s="45">
        <f>P17</f>
        <v>33432241.219999984</v>
      </c>
      <c r="D17" s="45">
        <f>O17</f>
        <v>30750220.600999985</v>
      </c>
      <c r="E17" s="45">
        <f>N17</f>
        <v>27617346.692727</v>
      </c>
      <c r="F17" s="45">
        <f>M17</f>
        <v>35175038.690000005</v>
      </c>
      <c r="G17" s="45">
        <f>I17</f>
        <v>39093934.800000019</v>
      </c>
      <c r="I17" s="42">
        <f>'School Data'!G305</f>
        <v>39093934.800000019</v>
      </c>
      <c r="J17" s="42">
        <f>'School Data'!H305</f>
        <v>12.0956186251332</v>
      </c>
      <c r="K17" s="42">
        <f>'School Data'!I305</f>
        <v>3918896.1100000143</v>
      </c>
      <c r="L17" s="42">
        <f>'School Data'!J305</f>
        <v>11.14112807248774</v>
      </c>
      <c r="M17" s="42">
        <f>'School Data'!K305</f>
        <v>35175038.690000005</v>
      </c>
      <c r="N17" s="42">
        <f>'School Data'!L305</f>
        <v>27617346.692727</v>
      </c>
      <c r="O17" s="42">
        <f>'School Data'!M305</f>
        <v>30750220.600999985</v>
      </c>
      <c r="P17" s="42">
        <f>'School Data'!N305</f>
        <v>33432241.219999984</v>
      </c>
    </row>
    <row r="18" spans="2:16" x14ac:dyDescent="0.3">
      <c r="B18" s="40" t="s">
        <v>346</v>
      </c>
      <c r="C18" s="45">
        <f>P18</f>
        <v>2763864.25</v>
      </c>
      <c r="D18" s="45">
        <f>O18</f>
        <v>2053094.330000001</v>
      </c>
      <c r="E18" s="45">
        <f>N18</f>
        <v>1825228.8700000057</v>
      </c>
      <c r="F18" s="45">
        <f>M18</f>
        <v>2140307.129999999</v>
      </c>
      <c r="G18" s="45">
        <f>I18</f>
        <v>2939090.1399999987</v>
      </c>
      <c r="I18" s="42">
        <f>'School Data'!G315</f>
        <v>2939090.1399999987</v>
      </c>
      <c r="J18" s="42">
        <f>'School Data'!H315</f>
        <v>10.599755314443323</v>
      </c>
      <c r="K18" s="42">
        <f>'School Data'!I315</f>
        <v>798783.00999999978</v>
      </c>
      <c r="L18" s="42">
        <f>'School Data'!J315</f>
        <v>37.320952624215209</v>
      </c>
      <c r="M18" s="42">
        <f>'School Data'!K315</f>
        <v>2140307.129999999</v>
      </c>
      <c r="N18" s="42">
        <f>'School Data'!L315</f>
        <v>1825228.8700000057</v>
      </c>
      <c r="O18" s="42">
        <f>'School Data'!M315</f>
        <v>2053094.330000001</v>
      </c>
      <c r="P18" s="42">
        <f>'School Data'!N315</f>
        <v>2763864.25</v>
      </c>
    </row>
    <row r="19" spans="2:16" x14ac:dyDescent="0.3">
      <c r="B19" s="40" t="s">
        <v>347</v>
      </c>
      <c r="C19" s="45">
        <f>P19</f>
        <v>2905424.59</v>
      </c>
      <c r="D19" s="45">
        <f>O19</f>
        <v>3091319.2999999993</v>
      </c>
      <c r="E19" s="45">
        <f>N19</f>
        <v>2944989.3400000003</v>
      </c>
      <c r="F19" s="45">
        <f>M19</f>
        <v>3506327.9599999995</v>
      </c>
      <c r="G19" s="45">
        <f>I19</f>
        <v>4190484.3999999966</v>
      </c>
      <c r="I19" s="42">
        <f>'School Data'!G330</f>
        <v>4190484.3999999966</v>
      </c>
      <c r="J19" s="42">
        <f>'School Data'!H330</f>
        <v>13.861641200141388</v>
      </c>
      <c r="K19" s="42">
        <f>'School Data'!I330</f>
        <v>684156.43999999715</v>
      </c>
      <c r="L19" s="42">
        <f>'School Data'!J330</f>
        <v>19.512049295012247</v>
      </c>
      <c r="M19" s="42">
        <f>'School Data'!K330</f>
        <v>3506327.9599999995</v>
      </c>
      <c r="N19" s="42">
        <f>'School Data'!L330</f>
        <v>2944989.3400000003</v>
      </c>
      <c r="O19" s="42">
        <f>'School Data'!M330</f>
        <v>3091319.2999999993</v>
      </c>
      <c r="P19" s="42">
        <f>'School Data'!N330</f>
        <v>2905424.59</v>
      </c>
    </row>
    <row r="20" spans="2:16" x14ac:dyDescent="0.3">
      <c r="B20" s="40" t="s">
        <v>349</v>
      </c>
      <c r="C20" s="45">
        <f>P20</f>
        <v>1255990.0900000001</v>
      </c>
      <c r="D20" s="45">
        <f>O20</f>
        <v>1152597.959999999</v>
      </c>
      <c r="E20" s="45">
        <f>N20</f>
        <v>1094693.2100000004</v>
      </c>
      <c r="F20" s="45">
        <f>M20</f>
        <v>1378743.3800000027</v>
      </c>
      <c r="G20" s="45">
        <f>I20</f>
        <v>1662985.0400000005</v>
      </c>
      <c r="I20" s="42">
        <f>'School Data'!G338</f>
        <v>1662985.0400000005</v>
      </c>
      <c r="J20" s="42">
        <f>'School Data'!H338</f>
        <v>27.161804476724111</v>
      </c>
      <c r="K20" s="42">
        <f>'School Data'!I338</f>
        <v>284241.65999999782</v>
      </c>
      <c r="L20" s="42">
        <f>'School Data'!J338</f>
        <v>20.615994544249219</v>
      </c>
      <c r="M20" s="42">
        <f>'School Data'!K338</f>
        <v>1378743.3800000027</v>
      </c>
      <c r="N20" s="42">
        <f>'School Data'!L338</f>
        <v>1094693.2100000004</v>
      </c>
      <c r="O20" s="42">
        <f>'School Data'!M338</f>
        <v>1152597.959999999</v>
      </c>
      <c r="P20" s="42">
        <f>'School Data'!N338</f>
        <v>1255990.0900000001</v>
      </c>
    </row>
    <row r="21" spans="2:16" x14ac:dyDescent="0.3">
      <c r="I21" s="31"/>
      <c r="J21" s="31"/>
      <c r="K21" s="31"/>
      <c r="L21" s="31"/>
      <c r="M21" s="31"/>
      <c r="N21" s="31"/>
      <c r="O21" s="31"/>
      <c r="P21" s="31"/>
    </row>
    <row r="22" spans="2:16" x14ac:dyDescent="0.3">
      <c r="B22" s="41" t="s">
        <v>355</v>
      </c>
      <c r="I22" s="31"/>
      <c r="J22" s="31"/>
      <c r="K22" s="31"/>
      <c r="L22" s="31"/>
      <c r="M22" s="31"/>
      <c r="N22" s="31"/>
      <c r="O22" s="31"/>
      <c r="P22" s="31"/>
    </row>
    <row r="23" spans="2:16" x14ac:dyDescent="0.3">
      <c r="B23" s="42" t="s">
        <v>336</v>
      </c>
      <c r="C23" s="52" t="s">
        <v>5</v>
      </c>
      <c r="D23" s="52" t="s">
        <v>4</v>
      </c>
      <c r="E23" s="52" t="s">
        <v>362</v>
      </c>
      <c r="F23" s="52" t="s">
        <v>364</v>
      </c>
      <c r="G23" s="52" t="s">
        <v>366</v>
      </c>
      <c r="I23" s="31"/>
      <c r="J23" s="31"/>
      <c r="K23" s="31"/>
      <c r="L23" s="31"/>
      <c r="M23" s="31"/>
      <c r="N23" s="31"/>
      <c r="O23" s="31"/>
      <c r="P23" s="31"/>
    </row>
    <row r="24" spans="2:16" x14ac:dyDescent="0.3">
      <c r="B24" s="42" t="s">
        <v>351</v>
      </c>
      <c r="C24" s="45">
        <f>P24</f>
        <v>-37881.510000000162</v>
      </c>
      <c r="D24" s="45">
        <f>O24</f>
        <v>35187.540000000154</v>
      </c>
      <c r="E24" s="45">
        <f>N24</f>
        <v>40992.880000000121</v>
      </c>
      <c r="F24" s="45">
        <f>M24</f>
        <v>56075.480000000098</v>
      </c>
      <c r="G24" s="45">
        <f>I24</f>
        <v>45606.369999999879</v>
      </c>
      <c r="I24" s="42">
        <f>'School Data'!G7</f>
        <v>45606.369999999879</v>
      </c>
      <c r="J24" s="42">
        <f>'School Data'!H7</f>
        <v>5.9246789821373245</v>
      </c>
      <c r="K24" s="42">
        <f>'School Data'!I7</f>
        <v>-10469.110000000219</v>
      </c>
      <c r="L24" s="42">
        <f>'School Data'!J7</f>
        <v>-18.669675230600255</v>
      </c>
      <c r="M24" s="42">
        <f>'School Data'!K7</f>
        <v>56075.480000000098</v>
      </c>
      <c r="N24" s="42">
        <f>'School Data'!L7</f>
        <v>40992.880000000121</v>
      </c>
      <c r="O24" s="42">
        <f>'School Data'!M7</f>
        <v>35187.540000000154</v>
      </c>
      <c r="P24" s="42">
        <f>'School Data'!N7</f>
        <v>-37881.510000000162</v>
      </c>
    </row>
    <row r="25" spans="2:16" x14ac:dyDescent="0.3">
      <c r="B25" s="42" t="s">
        <v>15</v>
      </c>
      <c r="C25" s="45">
        <f>P25</f>
        <v>1349.4349999999176</v>
      </c>
      <c r="D25" s="45">
        <f>O25</f>
        <v>45735.484999999986</v>
      </c>
      <c r="E25" s="45">
        <f>N25</f>
        <v>63569.320000000123</v>
      </c>
      <c r="F25" s="45">
        <f>M25</f>
        <v>62819.130000000179</v>
      </c>
      <c r="G25" s="45">
        <f>I25</f>
        <v>105913.4549999999</v>
      </c>
      <c r="I25" s="42">
        <f>'School Data'!G8</f>
        <v>105913.4549999999</v>
      </c>
      <c r="J25" s="42">
        <f>'School Data'!H8</f>
        <v>15.345105317576852</v>
      </c>
      <c r="K25" s="42">
        <f>'School Data'!I8</f>
        <v>43094.324999999721</v>
      </c>
      <c r="L25" s="42">
        <f>'School Data'!J8</f>
        <v>60.140361621992639</v>
      </c>
      <c r="M25" s="42">
        <f>'School Data'!K8</f>
        <v>62819.130000000179</v>
      </c>
      <c r="N25" s="42">
        <f>'School Data'!L8</f>
        <v>63569.320000000123</v>
      </c>
      <c r="O25" s="42">
        <f>'School Data'!M8</f>
        <v>45735.484999999986</v>
      </c>
      <c r="P25" s="42">
        <f>'School Data'!N8</f>
        <v>1349.4349999999176</v>
      </c>
    </row>
    <row r="26" spans="2:16" x14ac:dyDescent="0.3">
      <c r="B26" s="42" t="s">
        <v>352</v>
      </c>
      <c r="C26" s="45">
        <f>P26</f>
        <v>40580.379999999997</v>
      </c>
      <c r="D26" s="45">
        <f>O26</f>
        <v>56283.429999999818</v>
      </c>
      <c r="E26" s="45">
        <f>N26</f>
        <v>86145.760000000126</v>
      </c>
      <c r="F26" s="45">
        <f>M26</f>
        <v>69562.780000000261</v>
      </c>
      <c r="G26" s="45">
        <f>I26</f>
        <v>166220.53999999992</v>
      </c>
      <c r="I26" s="42">
        <f>'School Data'!G9</f>
        <v>166220.53999999992</v>
      </c>
      <c r="J26" s="42">
        <f>'School Data'!H9</f>
        <v>24.765531653016382</v>
      </c>
      <c r="K26" s="42">
        <f>'School Data'!I9</f>
        <v>96657.75999999966</v>
      </c>
      <c r="L26" s="42">
        <f>'School Data'!J9</f>
        <v>138.95039847458554</v>
      </c>
      <c r="M26" s="42">
        <f>'School Data'!K9</f>
        <v>69562.780000000261</v>
      </c>
      <c r="N26" s="42">
        <f>'School Data'!L9</f>
        <v>86145.760000000126</v>
      </c>
      <c r="O26" s="42">
        <f>'School Data'!M9</f>
        <v>56283.429999999818</v>
      </c>
      <c r="P26" s="42">
        <f>'School Data'!N9</f>
        <v>40580.379999999997</v>
      </c>
    </row>
    <row r="27" spans="2:16" x14ac:dyDescent="0.3">
      <c r="I27" s="31"/>
      <c r="J27" s="31"/>
      <c r="K27" s="31"/>
      <c r="L27" s="31"/>
      <c r="M27" s="31"/>
      <c r="N27" s="31"/>
      <c r="O27" s="31"/>
      <c r="P27" s="31"/>
    </row>
    <row r="28" spans="2:16" x14ac:dyDescent="0.3">
      <c r="B28" s="41" t="s">
        <v>350</v>
      </c>
      <c r="I28" s="31"/>
      <c r="J28" s="31"/>
      <c r="K28" s="31"/>
      <c r="L28" s="31"/>
      <c r="M28" s="31"/>
      <c r="N28" s="31"/>
      <c r="O28" s="31"/>
      <c r="P28" s="31"/>
    </row>
    <row r="29" spans="2:16" x14ac:dyDescent="0.3">
      <c r="B29" s="42" t="s">
        <v>336</v>
      </c>
      <c r="C29" s="52" t="s">
        <v>5</v>
      </c>
      <c r="D29" s="52" t="s">
        <v>4</v>
      </c>
      <c r="E29" s="52" t="s">
        <v>362</v>
      </c>
      <c r="F29" s="52" t="s">
        <v>364</v>
      </c>
      <c r="G29" s="52" t="s">
        <v>366</v>
      </c>
      <c r="I29" s="31"/>
      <c r="J29" s="31"/>
      <c r="K29" s="31"/>
      <c r="L29" s="31"/>
      <c r="M29" s="31"/>
      <c r="N29" s="31"/>
      <c r="O29" s="31"/>
      <c r="P29" s="31"/>
    </row>
    <row r="30" spans="2:16" x14ac:dyDescent="0.3">
      <c r="B30" s="42" t="s">
        <v>351</v>
      </c>
      <c r="C30" s="45">
        <f>P30</f>
        <v>-92922.13</v>
      </c>
      <c r="D30" s="45">
        <f>O30</f>
        <v>-89872.649999999863</v>
      </c>
      <c r="E30" s="45">
        <f>N30</f>
        <v>-104545.37</v>
      </c>
      <c r="F30" s="45">
        <f>M30</f>
        <v>-31697.989999999525</v>
      </c>
      <c r="G30" s="45">
        <f>I30</f>
        <v>-17087.989999999758</v>
      </c>
      <c r="I30" s="42">
        <f>'School Data'!G306</f>
        <v>-17087.989999999758</v>
      </c>
      <c r="J30" s="42">
        <f>'School Data'!H306</f>
        <v>-1.9170247740146151</v>
      </c>
      <c r="K30" s="42">
        <f>'School Data'!I306</f>
        <v>-282023.95999999996</v>
      </c>
      <c r="L30" s="42">
        <f>'School Data'!J306</f>
        <v>889.72190350241203</v>
      </c>
      <c r="M30" s="42">
        <f>'School Data'!K306</f>
        <v>-31697.989999999525</v>
      </c>
      <c r="N30" s="42">
        <f>'School Data'!L306</f>
        <v>-104545.37</v>
      </c>
      <c r="O30" s="42">
        <f>'School Data'!M306</f>
        <v>-89872.649999999863</v>
      </c>
      <c r="P30" s="42">
        <f>'School Data'!N306</f>
        <v>-92922.13</v>
      </c>
    </row>
    <row r="31" spans="2:16" x14ac:dyDescent="0.3">
      <c r="B31" s="42" t="s">
        <v>15</v>
      </c>
      <c r="C31" s="45">
        <f>P31</f>
        <v>113715.10619047613</v>
      </c>
      <c r="D31" s="45">
        <f>O31</f>
        <v>122510.83904780871</v>
      </c>
      <c r="E31" s="45">
        <f>N31</f>
        <v>117022.65547765678</v>
      </c>
      <c r="F31" s="45">
        <f>M31</f>
        <v>157735.59950672649</v>
      </c>
      <c r="G31" s="45">
        <f>I31</f>
        <v>176098.8054054055</v>
      </c>
      <c r="I31" s="42">
        <f>'School Data'!G307</f>
        <v>176098.8054054055</v>
      </c>
      <c r="J31" s="42">
        <f>'School Data'!H307</f>
        <v>11.291620920143428</v>
      </c>
      <c r="K31" s="42">
        <f>'School Data'!I307</f>
        <v>17573.525156950651</v>
      </c>
      <c r="L31" s="42">
        <f>'School Data'!J307</f>
        <v>11.141128072487685</v>
      </c>
      <c r="M31" s="42">
        <f>'School Data'!K307</f>
        <v>157735.59950672649</v>
      </c>
      <c r="N31" s="42">
        <f>'School Data'!L307</f>
        <v>117022.65547765678</v>
      </c>
      <c r="O31" s="42">
        <f>'School Data'!M307</f>
        <v>122510.83904780871</v>
      </c>
      <c r="P31" s="42">
        <f>'School Data'!N307</f>
        <v>113715.10619047613</v>
      </c>
    </row>
    <row r="32" spans="2:16" x14ac:dyDescent="0.3">
      <c r="B32" s="42" t="s">
        <v>352</v>
      </c>
      <c r="C32" s="45">
        <f>P32</f>
        <v>776750.28</v>
      </c>
      <c r="D32" s="45">
        <f>O32</f>
        <v>781524.28000000026</v>
      </c>
      <c r="E32" s="45">
        <f>N32</f>
        <v>677736.16000000015</v>
      </c>
      <c r="F32" s="45">
        <f>M32</f>
        <v>705489.19999999972</v>
      </c>
      <c r="G32" s="45">
        <f>I32</f>
        <v>853742.18000000156</v>
      </c>
      <c r="I32" s="42">
        <f>'School Data'!G308</f>
        <v>853742.18000000156</v>
      </c>
      <c r="J32" s="42">
        <f>'School Data'!H308</f>
        <v>29.125503671753972</v>
      </c>
      <c r="K32" s="42">
        <f>'School Data'!I308</f>
        <v>259591.11999999965</v>
      </c>
      <c r="L32" s="42">
        <f>'School Data'!J308</f>
        <v>36.795902757972733</v>
      </c>
      <c r="M32" s="42">
        <f>'School Data'!K308</f>
        <v>705489.19999999972</v>
      </c>
      <c r="N32" s="42">
        <f>'School Data'!L308</f>
        <v>677736.16000000015</v>
      </c>
      <c r="O32" s="42">
        <f>'School Data'!M308</f>
        <v>781524.28000000026</v>
      </c>
      <c r="P32" s="42">
        <f>'School Data'!N308</f>
        <v>776750.28</v>
      </c>
    </row>
    <row r="33" spans="2:16" x14ac:dyDescent="0.3">
      <c r="I33" s="31"/>
      <c r="J33" s="31"/>
      <c r="K33" s="31"/>
      <c r="L33" s="31"/>
      <c r="M33" s="31"/>
      <c r="N33" s="31"/>
      <c r="O33" s="31"/>
      <c r="P33" s="31"/>
    </row>
    <row r="34" spans="2:16" x14ac:dyDescent="0.3">
      <c r="B34" s="41" t="s">
        <v>353</v>
      </c>
      <c r="I34" s="31"/>
      <c r="J34" s="31"/>
      <c r="K34" s="31"/>
      <c r="L34" s="31"/>
      <c r="M34" s="31"/>
      <c r="N34" s="31"/>
      <c r="O34" s="31"/>
      <c r="P34" s="31"/>
    </row>
    <row r="35" spans="2:16" x14ac:dyDescent="0.3">
      <c r="C35" s="52" t="s">
        <v>5</v>
      </c>
      <c r="D35" s="52" t="s">
        <v>4</v>
      </c>
      <c r="E35" s="52" t="s">
        <v>362</v>
      </c>
      <c r="F35" s="52" t="s">
        <v>364</v>
      </c>
      <c r="G35" s="52" t="s">
        <v>366</v>
      </c>
      <c r="I35" s="31"/>
      <c r="J35" s="31"/>
      <c r="K35" s="31"/>
      <c r="L35" s="31"/>
      <c r="M35" s="31"/>
      <c r="N35" s="31"/>
      <c r="O35" s="31"/>
      <c r="P35" s="31"/>
    </row>
    <row r="36" spans="2:16" x14ac:dyDescent="0.3">
      <c r="B36" s="42" t="s">
        <v>351</v>
      </c>
      <c r="C36" s="45">
        <f>P36</f>
        <v>200536.63</v>
      </c>
      <c r="D36" s="45">
        <f>O36</f>
        <v>167479.3200000003</v>
      </c>
      <c r="E36" s="45">
        <f>N36</f>
        <v>153254.08000000101</v>
      </c>
      <c r="F36" s="45">
        <f>M36</f>
        <v>239050.26999999862</v>
      </c>
      <c r="G36" s="45">
        <f>I36</f>
        <v>213946.71999999881</v>
      </c>
      <c r="I36" s="42">
        <f>'School Data'!G316</f>
        <v>213946.71999999881</v>
      </c>
      <c r="J36" s="42">
        <f>'School Data'!H316</f>
        <v>3.8537787599651221</v>
      </c>
      <c r="K36" s="42">
        <f>'School Data'!I316</f>
        <v>-25103.549999999814</v>
      </c>
      <c r="L36" s="42">
        <f>'School Data'!J316</f>
        <v>-10.501368603348558</v>
      </c>
      <c r="M36" s="42">
        <f>'School Data'!K316</f>
        <v>239050.26999999862</v>
      </c>
      <c r="N36" s="42">
        <f>'School Data'!L316</f>
        <v>153254.08000000101</v>
      </c>
      <c r="O36" s="42">
        <f>'School Data'!M316</f>
        <v>167479.3200000003</v>
      </c>
      <c r="P36" s="42">
        <f>'School Data'!N316</f>
        <v>200536.63</v>
      </c>
    </row>
    <row r="37" spans="2:16" x14ac:dyDescent="0.3">
      <c r="B37" s="42" t="s">
        <v>15</v>
      </c>
      <c r="C37" s="45">
        <f>P37</f>
        <v>552772.85</v>
      </c>
      <c r="D37" s="45">
        <f>O37</f>
        <v>513273.58250000025</v>
      </c>
      <c r="E37" s="45">
        <f>N37</f>
        <v>456307.21750000142</v>
      </c>
      <c r="F37" s="45">
        <f>M37</f>
        <v>535076.78249999974</v>
      </c>
      <c r="G37" s="45">
        <f>I37</f>
        <v>734772.53499999968</v>
      </c>
      <c r="I37" s="42">
        <f>'School Data'!G317</f>
        <v>734772.53499999968</v>
      </c>
      <c r="J37" s="42">
        <f>'School Data'!H317</f>
        <v>10.004323135388244</v>
      </c>
      <c r="K37" s="42">
        <f>'School Data'!I317</f>
        <v>199695.75249999994</v>
      </c>
      <c r="L37" s="42">
        <f>'School Data'!J317</f>
        <v>37.320952624215209</v>
      </c>
      <c r="M37" s="42">
        <f>'School Data'!K317</f>
        <v>535076.78249999974</v>
      </c>
      <c r="N37" s="42">
        <f>'School Data'!L317</f>
        <v>456307.21750000142</v>
      </c>
      <c r="O37" s="42">
        <f>'School Data'!M317</f>
        <v>513273.58250000025</v>
      </c>
      <c r="P37" s="42">
        <f>'School Data'!N317</f>
        <v>552772.85</v>
      </c>
    </row>
    <row r="38" spans="2:16" x14ac:dyDescent="0.3">
      <c r="B38" s="42" t="s">
        <v>352</v>
      </c>
      <c r="C38" s="45">
        <f>P38</f>
        <v>864439.6</v>
      </c>
      <c r="D38" s="45">
        <f>O38</f>
        <v>1011824.82</v>
      </c>
      <c r="E38" s="45">
        <f>N38</f>
        <v>861361.04000000097</v>
      </c>
      <c r="F38" s="45">
        <f>M38</f>
        <v>950920.2200000016</v>
      </c>
      <c r="G38" s="45">
        <f>I38</f>
        <v>1255743.4500000011</v>
      </c>
      <c r="I38" s="42">
        <f>'School Data'!G318</f>
        <v>1255743.4500000011</v>
      </c>
      <c r="J38" s="42">
        <f>'School Data'!H318</f>
        <v>13.577286364077093</v>
      </c>
      <c r="K38" s="42">
        <f>'School Data'!I318</f>
        <v>440293.76999999862</v>
      </c>
      <c r="L38" s="42">
        <f>'School Data'!J318</f>
        <v>46.301862210901128</v>
      </c>
      <c r="M38" s="42">
        <f>'School Data'!K318</f>
        <v>950920.2200000016</v>
      </c>
      <c r="N38" s="42">
        <f>'School Data'!L318</f>
        <v>861361.04000000097</v>
      </c>
      <c r="O38" s="42">
        <f>'School Data'!M318</f>
        <v>1011824.82</v>
      </c>
      <c r="P38" s="42">
        <f>'School Data'!N318</f>
        <v>864439.6</v>
      </c>
    </row>
    <row r="39" spans="2:16" x14ac:dyDescent="0.3">
      <c r="I39" s="31"/>
      <c r="J39" s="31"/>
      <c r="K39" s="31"/>
      <c r="L39" s="31"/>
      <c r="M39" s="31"/>
      <c r="N39" s="31"/>
      <c r="O39" s="31"/>
      <c r="P39" s="31"/>
    </row>
    <row r="40" spans="2:16" x14ac:dyDescent="0.3">
      <c r="B40" s="41" t="s">
        <v>354</v>
      </c>
      <c r="I40" s="31"/>
      <c r="J40" s="31"/>
      <c r="K40" s="31"/>
      <c r="L40" s="31"/>
      <c r="M40" s="31"/>
      <c r="N40" s="31"/>
      <c r="O40" s="31"/>
      <c r="P40" s="31"/>
    </row>
    <row r="41" spans="2:16" x14ac:dyDescent="0.3">
      <c r="C41" s="52" t="s">
        <v>5</v>
      </c>
      <c r="D41" s="52" t="s">
        <v>4</v>
      </c>
      <c r="E41" s="52" t="s">
        <v>362</v>
      </c>
      <c r="F41" s="52" t="s">
        <v>364</v>
      </c>
      <c r="G41" s="52" t="s">
        <v>366</v>
      </c>
      <c r="I41" s="31"/>
      <c r="J41" s="31"/>
      <c r="K41" s="31"/>
      <c r="L41" s="31"/>
      <c r="M41" s="31"/>
      <c r="N41" s="31"/>
      <c r="O41" s="31"/>
      <c r="P41" s="31"/>
    </row>
    <row r="42" spans="2:16" x14ac:dyDescent="0.3">
      <c r="B42" s="42" t="s">
        <v>351</v>
      </c>
      <c r="C42" s="45">
        <f>P42</f>
        <v>45561.1</v>
      </c>
      <c r="D42" s="45">
        <f>O42</f>
        <v>164600.7200000002</v>
      </c>
      <c r="E42" s="45">
        <f>N42</f>
        <v>-64900.370000000112</v>
      </c>
      <c r="F42" s="45">
        <f>M42</f>
        <v>104502.86000000034</v>
      </c>
      <c r="G42" s="45">
        <f>I42</f>
        <v>86422.909999997355</v>
      </c>
      <c r="I42" s="42">
        <f>'School Data'!G331</f>
        <v>86422.909999997355</v>
      </c>
      <c r="J42" s="42">
        <f>'School Data'!H331</f>
        <v>1.6219395060694137</v>
      </c>
      <c r="K42" s="42">
        <f>'School Data'!I331</f>
        <v>-195813.05000000168</v>
      </c>
      <c r="L42" s="42">
        <f>'School Data'!J331</f>
        <v>-68.519447183389303</v>
      </c>
      <c r="M42" s="42">
        <f>'School Data'!K331</f>
        <v>104502.86000000034</v>
      </c>
      <c r="N42" s="42">
        <f>'School Data'!L331</f>
        <v>-64900.370000000112</v>
      </c>
      <c r="O42" s="42">
        <f>'School Data'!M331</f>
        <v>164600.7200000002</v>
      </c>
      <c r="P42" s="42">
        <f>'School Data'!N331</f>
        <v>45561.1</v>
      </c>
    </row>
    <row r="43" spans="2:16" x14ac:dyDescent="0.3">
      <c r="B43" s="42" t="s">
        <v>15</v>
      </c>
      <c r="C43" s="45">
        <f>P43</f>
        <v>290542.45899999997</v>
      </c>
      <c r="D43" s="45">
        <f>O43</f>
        <v>441617.04285714275</v>
      </c>
      <c r="E43" s="45">
        <f>N43</f>
        <v>420712.76285714289</v>
      </c>
      <c r="F43" s="45">
        <f>M43</f>
        <v>500903.99428571423</v>
      </c>
      <c r="G43" s="45">
        <f>I43</f>
        <v>598640.62857142813</v>
      </c>
      <c r="I43" s="42">
        <f>'School Data'!G332</f>
        <v>598640.62857142813</v>
      </c>
      <c r="J43" s="42">
        <f>'School Data'!H332</f>
        <v>12.505520644265079</v>
      </c>
      <c r="K43" s="42">
        <f>'School Data'!I332</f>
        <v>97736.634285713881</v>
      </c>
      <c r="L43" s="42">
        <f>'School Data'!J332</f>
        <v>41.37006023443822</v>
      </c>
      <c r="M43" s="42">
        <f>'School Data'!K332</f>
        <v>500903.99428571423</v>
      </c>
      <c r="N43" s="42">
        <f>'School Data'!L332</f>
        <v>420712.76285714289</v>
      </c>
      <c r="O43" s="42">
        <f>'School Data'!M332</f>
        <v>441617.04285714275</v>
      </c>
      <c r="P43" s="42">
        <f>'School Data'!N332</f>
        <v>290542.45899999997</v>
      </c>
    </row>
    <row r="44" spans="2:16" x14ac:dyDescent="0.3">
      <c r="B44" s="42" t="s">
        <v>352</v>
      </c>
      <c r="C44" s="45">
        <f>P44</f>
        <v>630522.87</v>
      </c>
      <c r="D44" s="45">
        <f>O44</f>
        <v>1010179.29</v>
      </c>
      <c r="E44" s="45">
        <f>N44</f>
        <v>1298545.0600000015</v>
      </c>
      <c r="F44" s="45">
        <f>M44</f>
        <v>1502804.9300000002</v>
      </c>
      <c r="G44" s="45">
        <f>I44</f>
        <v>2055242.7199999979</v>
      </c>
      <c r="I44" s="42">
        <f>'School Data'!G333</f>
        <v>2055242.7199999979</v>
      </c>
      <c r="J44" s="42">
        <f>'School Data'!H333</f>
        <v>31.099667200075672</v>
      </c>
      <c r="K44" s="42">
        <f>'School Data'!I333</f>
        <v>552437.78999999771</v>
      </c>
      <c r="L44" s="42">
        <f>'School Data'!J333</f>
        <v>231.91143285456471</v>
      </c>
      <c r="M44" s="42">
        <f>'School Data'!K333</f>
        <v>1502804.9300000002</v>
      </c>
      <c r="N44" s="42">
        <f>'School Data'!L333</f>
        <v>1298545.0600000015</v>
      </c>
      <c r="O44" s="42">
        <f>'School Data'!M333</f>
        <v>1010179.29</v>
      </c>
      <c r="P44" s="42">
        <f>'School Data'!N333</f>
        <v>630522.87</v>
      </c>
    </row>
    <row r="45" spans="2:16" x14ac:dyDescent="0.3">
      <c r="I45" s="31"/>
      <c r="J45" s="31"/>
      <c r="K45" s="31"/>
      <c r="L45" s="31"/>
      <c r="M45" s="31"/>
      <c r="N45" s="31"/>
      <c r="O45" s="31"/>
      <c r="P45" s="31"/>
    </row>
    <row r="46" spans="2:16" x14ac:dyDescent="0.3">
      <c r="B46" s="41" t="s">
        <v>356</v>
      </c>
      <c r="I46" s="31"/>
      <c r="J46" s="31"/>
      <c r="K46" s="31"/>
      <c r="L46" s="31"/>
      <c r="M46" s="31"/>
      <c r="N46" s="31"/>
      <c r="O46" s="31"/>
      <c r="P46" s="31"/>
    </row>
    <row r="47" spans="2:16" x14ac:dyDescent="0.3">
      <c r="B47" s="42" t="s">
        <v>336</v>
      </c>
      <c r="C47" s="52" t="s">
        <v>5</v>
      </c>
      <c r="D47" s="52" t="s">
        <v>4</v>
      </c>
      <c r="E47" s="52" t="s">
        <v>362</v>
      </c>
      <c r="F47" s="52" t="s">
        <v>364</v>
      </c>
      <c r="G47" s="52" t="s">
        <v>366</v>
      </c>
      <c r="I47" s="31"/>
      <c r="J47" s="31"/>
      <c r="K47" s="31"/>
      <c r="L47" s="31"/>
      <c r="M47" s="31"/>
      <c r="N47" s="31"/>
      <c r="O47" s="31"/>
      <c r="P47" s="31"/>
    </row>
    <row r="48" spans="2:16" x14ac:dyDescent="0.3">
      <c r="B48" s="42" t="s">
        <v>351</v>
      </c>
      <c r="C48" s="45">
        <f t="shared" ref="C48:C50" si="5">P48</f>
        <v>76861.95</v>
      </c>
      <c r="D48" s="45">
        <f t="shared" ref="D48:D50" si="6">O48</f>
        <v>71386.339999999909</v>
      </c>
      <c r="E48" s="45">
        <f t="shared" ref="E48:E50" si="7">N48</f>
        <v>66001.45000000007</v>
      </c>
      <c r="F48" s="45">
        <f t="shared" ref="F48:F50" si="8">M48</f>
        <v>71516.789999999979</v>
      </c>
      <c r="G48" s="45">
        <f t="shared" ref="G48:G50" si="9">I48</f>
        <v>61492.210000000021</v>
      </c>
      <c r="I48" s="42">
        <f>'School Data'!G339</f>
        <v>61492.210000000021</v>
      </c>
      <c r="J48" s="42">
        <f>'School Data'!H339</f>
        <v>14.366209627822716</v>
      </c>
      <c r="K48" s="42">
        <f>'School Data'!I339</f>
        <v>-17350.920000000275</v>
      </c>
      <c r="L48" s="42">
        <f>'School Data'!J339</f>
        <v>-7.9712000880599847</v>
      </c>
      <c r="M48" s="42">
        <f>'School Data'!K339</f>
        <v>71516.789999999979</v>
      </c>
      <c r="N48" s="42">
        <f>'School Data'!L339</f>
        <v>66001.45000000007</v>
      </c>
      <c r="O48" s="42">
        <f>'School Data'!M339</f>
        <v>71386.339999999909</v>
      </c>
      <c r="P48" s="42">
        <f>'School Data'!N339</f>
        <v>76861.95</v>
      </c>
    </row>
    <row r="49" spans="1:16" x14ac:dyDescent="0.3">
      <c r="B49" s="42" t="s">
        <v>15</v>
      </c>
      <c r="C49" s="45">
        <f t="shared" si="5"/>
        <v>418663.36333333334</v>
      </c>
      <c r="D49" s="45">
        <f t="shared" si="6"/>
        <v>384199.31999999966</v>
      </c>
      <c r="E49" s="45">
        <f t="shared" si="7"/>
        <v>364897.73666666681</v>
      </c>
      <c r="F49" s="45">
        <f t="shared" si="8"/>
        <v>459581.12666666758</v>
      </c>
      <c r="G49" s="45">
        <f t="shared" si="9"/>
        <v>554328.3466666668</v>
      </c>
      <c r="I49" s="42">
        <f>'School Data'!G340</f>
        <v>554328.3466666668</v>
      </c>
      <c r="J49" s="42">
        <f>'School Data'!H340</f>
        <v>22.686104790165558</v>
      </c>
      <c r="K49" s="42">
        <f>'School Data'!I340</f>
        <v>96585.666666665988</v>
      </c>
      <c r="L49" s="42">
        <f>'School Data'!J340</f>
        <v>7.8731866624754945</v>
      </c>
      <c r="M49" s="42">
        <f>'School Data'!K340</f>
        <v>459581.12666666758</v>
      </c>
      <c r="N49" s="42">
        <f>'School Data'!L340</f>
        <v>364897.73666666681</v>
      </c>
      <c r="O49" s="42">
        <f>'School Data'!M340</f>
        <v>384199.31999999966</v>
      </c>
      <c r="P49" s="42">
        <f>'School Data'!N340</f>
        <v>418663.36333333334</v>
      </c>
    </row>
    <row r="50" spans="1:16" x14ac:dyDescent="0.3">
      <c r="B50" s="42" t="s">
        <v>352</v>
      </c>
      <c r="C50" s="45">
        <f t="shared" si="5"/>
        <v>990767.14</v>
      </c>
      <c r="D50" s="45">
        <f t="shared" si="6"/>
        <v>871563.31999999937</v>
      </c>
      <c r="E50" s="45">
        <f t="shared" si="7"/>
        <v>811021.65000000037</v>
      </c>
      <c r="F50" s="45">
        <f t="shared" si="8"/>
        <v>1083454.1000000024</v>
      </c>
      <c r="G50" s="45">
        <f t="shared" si="9"/>
        <v>1395071.2600000007</v>
      </c>
      <c r="I50" s="42">
        <f>'School Data'!G341</f>
        <v>1395071.2600000007</v>
      </c>
      <c r="J50" s="42">
        <f>'School Data'!H341</f>
        <v>28.643998048792511</v>
      </c>
      <c r="K50" s="42">
        <f>'School Data'!I341</f>
        <v>311617.15999999829</v>
      </c>
      <c r="L50" s="42">
        <f>'School Data'!J341</f>
        <v>38.422791796001768</v>
      </c>
      <c r="M50" s="42">
        <f>'School Data'!K341</f>
        <v>1083454.1000000024</v>
      </c>
      <c r="N50" s="42">
        <f>'School Data'!L341</f>
        <v>811021.65000000037</v>
      </c>
      <c r="O50" s="42">
        <f>'School Data'!M341</f>
        <v>871563.31999999937</v>
      </c>
      <c r="P50" s="42">
        <f>'School Data'!N341</f>
        <v>990767.14</v>
      </c>
    </row>
    <row r="52" spans="1:16" s="31" customFormat="1" ht="15" thickBot="1" x14ac:dyDescent="0.35">
      <c r="B52" s="31" t="s">
        <v>363</v>
      </c>
    </row>
    <row r="53" spans="1:16" s="31" customFormat="1" ht="16.2" thickBot="1" x14ac:dyDescent="0.35">
      <c r="B53" s="32" t="s">
        <v>358</v>
      </c>
      <c r="C53" s="52" t="s">
        <v>5</v>
      </c>
      <c r="D53" s="52" t="s">
        <v>4</v>
      </c>
      <c r="E53" s="52" t="s">
        <v>362</v>
      </c>
      <c r="F53" s="52" t="s">
        <v>364</v>
      </c>
      <c r="G53" s="52" t="s">
        <v>366</v>
      </c>
    </row>
    <row r="54" spans="1:16" s="31" customFormat="1" ht="15.6" thickBot="1" x14ac:dyDescent="0.35">
      <c r="B54" s="33" t="s">
        <v>344</v>
      </c>
      <c r="C54" s="47">
        <f t="shared" ref="C54:G59" si="10">ROUND(C61/C67*100,1)</f>
        <v>50</v>
      </c>
      <c r="D54" s="47">
        <f t="shared" si="10"/>
        <v>50</v>
      </c>
      <c r="E54" s="47">
        <f t="shared" si="10"/>
        <v>0</v>
      </c>
      <c r="F54" s="47">
        <f t="shared" si="10"/>
        <v>0</v>
      </c>
      <c r="G54" s="47">
        <f t="shared" si="10"/>
        <v>50</v>
      </c>
    </row>
    <row r="55" spans="1:16" s="31" customFormat="1" ht="15.6" thickBot="1" x14ac:dyDescent="0.35">
      <c r="B55" s="33" t="s">
        <v>345</v>
      </c>
      <c r="C55" s="47">
        <f t="shared" si="10"/>
        <v>64.900000000000006</v>
      </c>
      <c r="D55" s="47">
        <f t="shared" si="10"/>
        <v>62.4</v>
      </c>
      <c r="E55" s="47">
        <f t="shared" si="10"/>
        <v>57.2</v>
      </c>
      <c r="F55" s="47">
        <f t="shared" si="10"/>
        <v>56.5</v>
      </c>
      <c r="G55" s="47">
        <f t="shared" si="10"/>
        <v>59.4</v>
      </c>
    </row>
    <row r="56" spans="1:16" s="31" customFormat="1" ht="15.6" thickBot="1" x14ac:dyDescent="0.35">
      <c r="B56" s="33" t="s">
        <v>346</v>
      </c>
      <c r="C56" s="47">
        <f t="shared" si="10"/>
        <v>88.9</v>
      </c>
      <c r="D56" s="47">
        <f t="shared" si="10"/>
        <v>85.7</v>
      </c>
      <c r="E56" s="47">
        <f t="shared" si="10"/>
        <v>100</v>
      </c>
      <c r="F56" s="47">
        <f t="shared" si="10"/>
        <v>80</v>
      </c>
      <c r="G56" s="47">
        <f t="shared" si="10"/>
        <v>50</v>
      </c>
    </row>
    <row r="57" spans="1:16" s="31" customFormat="1" ht="15.6" thickBot="1" x14ac:dyDescent="0.35">
      <c r="B57" s="33" t="s">
        <v>347</v>
      </c>
      <c r="C57" s="47">
        <f t="shared" si="10"/>
        <v>64.3</v>
      </c>
      <c r="D57" s="47">
        <f t="shared" si="10"/>
        <v>53.8</v>
      </c>
      <c r="E57" s="47">
        <f t="shared" si="10"/>
        <v>54.5</v>
      </c>
      <c r="F57" s="47">
        <f t="shared" si="10"/>
        <v>80</v>
      </c>
      <c r="G57" s="47">
        <f t="shared" si="10"/>
        <v>57.1</v>
      </c>
    </row>
    <row r="58" spans="1:16" s="31" customFormat="1" ht="15.6" thickBot="1" x14ac:dyDescent="0.35">
      <c r="B58" s="33" t="s">
        <v>349</v>
      </c>
      <c r="C58" s="47">
        <f t="shared" si="10"/>
        <v>100</v>
      </c>
      <c r="D58" s="47">
        <f t="shared" si="10"/>
        <v>100</v>
      </c>
      <c r="E58" s="47">
        <f t="shared" si="10"/>
        <v>100</v>
      </c>
      <c r="F58" s="47">
        <f t="shared" si="10"/>
        <v>100</v>
      </c>
      <c r="G58" s="47">
        <f t="shared" si="10"/>
        <v>100</v>
      </c>
    </row>
    <row r="59" spans="1:16" s="31" customFormat="1" ht="16.2" thickBot="1" x14ac:dyDescent="0.35">
      <c r="B59" s="34" t="s">
        <v>357</v>
      </c>
      <c r="C59" s="48">
        <f t="shared" si="10"/>
        <v>65.8</v>
      </c>
      <c r="D59" s="48">
        <f t="shared" si="10"/>
        <v>63</v>
      </c>
      <c r="E59" s="48">
        <f t="shared" si="10"/>
        <v>58.2</v>
      </c>
      <c r="F59" s="48">
        <f t="shared" si="10"/>
        <v>57.6</v>
      </c>
      <c r="G59" s="48">
        <f t="shared" si="10"/>
        <v>59.6</v>
      </c>
    </row>
    <row r="60" spans="1:16" s="31" customFormat="1" x14ac:dyDescent="0.3">
      <c r="A60" s="35"/>
      <c r="B60" s="35"/>
      <c r="C60" s="35"/>
      <c r="D60" s="35"/>
      <c r="E60" s="35"/>
      <c r="F60" s="35"/>
      <c r="G60" s="35"/>
    </row>
    <row r="61" spans="1:16" s="31" customFormat="1" ht="15.6" thickBot="1" x14ac:dyDescent="0.35">
      <c r="B61" s="33" t="s">
        <v>344</v>
      </c>
      <c r="C61" s="36">
        <v>1</v>
      </c>
      <c r="D61" s="36">
        <v>1</v>
      </c>
      <c r="E61" s="36">
        <v>0</v>
      </c>
      <c r="F61" s="36">
        <v>0</v>
      </c>
      <c r="G61" s="36">
        <v>1</v>
      </c>
      <c r="H61" s="31" t="s">
        <v>359</v>
      </c>
    </row>
    <row r="62" spans="1:16" s="31" customFormat="1" ht="15.6" thickBot="1" x14ac:dyDescent="0.35">
      <c r="B62" s="33" t="s">
        <v>345</v>
      </c>
      <c r="C62" s="36">
        <v>229</v>
      </c>
      <c r="D62" s="36">
        <v>211</v>
      </c>
      <c r="E62" s="36">
        <v>179</v>
      </c>
      <c r="F62" s="36">
        <v>166</v>
      </c>
      <c r="G62" s="37">
        <v>149</v>
      </c>
      <c r="H62" s="31" t="s">
        <v>359</v>
      </c>
    </row>
    <row r="63" spans="1:16" s="31" customFormat="1" ht="15.6" thickBot="1" x14ac:dyDescent="0.35">
      <c r="B63" s="33" t="s">
        <v>346</v>
      </c>
      <c r="C63" s="36">
        <v>8</v>
      </c>
      <c r="D63" s="36">
        <v>6</v>
      </c>
      <c r="E63" s="36">
        <v>6</v>
      </c>
      <c r="F63" s="36">
        <v>4</v>
      </c>
      <c r="G63" s="37">
        <v>2</v>
      </c>
      <c r="H63" s="31" t="s">
        <v>359</v>
      </c>
    </row>
    <row r="64" spans="1:16" s="31" customFormat="1" ht="15.6" thickBot="1" x14ac:dyDescent="0.35">
      <c r="B64" s="33" t="s">
        <v>347</v>
      </c>
      <c r="C64" s="36">
        <v>9</v>
      </c>
      <c r="D64" s="36">
        <v>7</v>
      </c>
      <c r="E64" s="36">
        <v>6</v>
      </c>
      <c r="F64" s="36">
        <v>8</v>
      </c>
      <c r="G64" s="37">
        <v>4</v>
      </c>
      <c r="H64" s="31" t="s">
        <v>359</v>
      </c>
    </row>
    <row r="65" spans="2:8" s="31" customFormat="1" ht="15.6" thickBot="1" x14ac:dyDescent="0.35">
      <c r="B65" s="33" t="s">
        <v>349</v>
      </c>
      <c r="C65" s="36">
        <v>5</v>
      </c>
      <c r="D65" s="36">
        <v>5</v>
      </c>
      <c r="E65" s="36">
        <v>5</v>
      </c>
      <c r="F65" s="36">
        <v>3</v>
      </c>
      <c r="G65" s="37">
        <v>3</v>
      </c>
      <c r="H65" s="31" t="s">
        <v>359</v>
      </c>
    </row>
    <row r="66" spans="2:8" s="30" customFormat="1" ht="15.6" x14ac:dyDescent="0.3">
      <c r="B66" s="38" t="s">
        <v>361</v>
      </c>
      <c r="C66" s="49">
        <f t="shared" ref="C66:F66" si="11">SUM(C61:C65)</f>
        <v>252</v>
      </c>
      <c r="D66" s="49">
        <f t="shared" si="11"/>
        <v>230</v>
      </c>
      <c r="E66" s="49">
        <f t="shared" si="11"/>
        <v>196</v>
      </c>
      <c r="F66" s="49">
        <f t="shared" si="11"/>
        <v>181</v>
      </c>
      <c r="G66" s="49">
        <f>SUM(G61:G65)</f>
        <v>159</v>
      </c>
      <c r="H66" s="30" t="s">
        <v>359</v>
      </c>
    </row>
    <row r="67" spans="2:8" s="31" customFormat="1" ht="15.6" thickBot="1" x14ac:dyDescent="0.35">
      <c r="B67" s="33" t="s">
        <v>344</v>
      </c>
      <c r="C67" s="36">
        <v>2</v>
      </c>
      <c r="D67" s="36">
        <v>2</v>
      </c>
      <c r="E67" s="36">
        <v>2</v>
      </c>
      <c r="F67" s="36">
        <v>2</v>
      </c>
      <c r="G67" s="36">
        <v>2</v>
      </c>
      <c r="H67" s="31" t="s">
        <v>360</v>
      </c>
    </row>
    <row r="68" spans="2:8" s="31" customFormat="1" ht="15.6" thickBot="1" x14ac:dyDescent="0.35">
      <c r="B68" s="33" t="s">
        <v>345</v>
      </c>
      <c r="C68" s="36">
        <v>353</v>
      </c>
      <c r="D68" s="36">
        <v>338</v>
      </c>
      <c r="E68" s="36">
        <v>313</v>
      </c>
      <c r="F68" s="36">
        <v>294</v>
      </c>
      <c r="G68" s="36">
        <v>251</v>
      </c>
      <c r="H68" s="31" t="s">
        <v>360</v>
      </c>
    </row>
    <row r="69" spans="2:8" s="31" customFormat="1" ht="15.6" thickBot="1" x14ac:dyDescent="0.35">
      <c r="B69" s="33" t="s">
        <v>346</v>
      </c>
      <c r="C69" s="36">
        <v>9</v>
      </c>
      <c r="D69" s="36">
        <v>7</v>
      </c>
      <c r="E69" s="36">
        <v>6</v>
      </c>
      <c r="F69" s="36">
        <v>5</v>
      </c>
      <c r="G69" s="36">
        <v>4</v>
      </c>
      <c r="H69" s="31" t="s">
        <v>360</v>
      </c>
    </row>
    <row r="70" spans="2:8" s="31" customFormat="1" ht="15.6" thickBot="1" x14ac:dyDescent="0.35">
      <c r="B70" s="33" t="s">
        <v>347</v>
      </c>
      <c r="C70" s="36">
        <v>14</v>
      </c>
      <c r="D70" s="36">
        <v>13</v>
      </c>
      <c r="E70" s="36">
        <v>11</v>
      </c>
      <c r="F70" s="36">
        <v>10</v>
      </c>
      <c r="G70" s="36">
        <v>7</v>
      </c>
      <c r="H70" s="31" t="s">
        <v>360</v>
      </c>
    </row>
    <row r="71" spans="2:8" s="31" customFormat="1" ht="15" x14ac:dyDescent="0.3">
      <c r="B71" s="39" t="s">
        <v>349</v>
      </c>
      <c r="C71" s="36">
        <v>5</v>
      </c>
      <c r="D71" s="36">
        <v>5</v>
      </c>
      <c r="E71" s="36">
        <v>5</v>
      </c>
      <c r="F71" s="36">
        <v>3</v>
      </c>
      <c r="G71" s="36">
        <v>3</v>
      </c>
      <c r="H71" s="31" t="s">
        <v>360</v>
      </c>
    </row>
    <row r="72" spans="2:8" s="30" customFormat="1" ht="15.6" x14ac:dyDescent="0.3">
      <c r="B72" s="38" t="s">
        <v>361</v>
      </c>
      <c r="C72" s="49">
        <f t="shared" ref="C72:F72" si="12">SUM(C67:C71)</f>
        <v>383</v>
      </c>
      <c r="D72" s="49">
        <f t="shared" si="12"/>
        <v>365</v>
      </c>
      <c r="E72" s="49">
        <f t="shared" si="12"/>
        <v>337</v>
      </c>
      <c r="F72" s="49">
        <f t="shared" si="12"/>
        <v>314</v>
      </c>
      <c r="G72" s="49">
        <f>SUM(G67:G71)</f>
        <v>267</v>
      </c>
      <c r="H72" s="30" t="s">
        <v>360</v>
      </c>
    </row>
    <row r="73" spans="2:8" s="31" customFormat="1" x14ac:dyDescent="0.3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0B48836D690C4AAC168C8448D2F721" ma:contentTypeVersion="3" ma:contentTypeDescription="Create a new document." ma:contentTypeScope="" ma:versionID="3c875ef21e689190717eaed2a37c2c3b">
  <xsd:schema xmlns:xsd="http://www.w3.org/2001/XMLSchema" xmlns:xs="http://www.w3.org/2001/XMLSchema" xmlns:p="http://schemas.microsoft.com/office/2006/metadata/properties" xmlns:ns1="http://schemas.microsoft.com/sharepoint/v3" xmlns:ns3="a5b7c433-9aa9-429c-ab64-277417faf551" targetNamespace="http://schemas.microsoft.com/office/2006/metadata/properties" ma:root="true" ma:fieldsID="1babdf99cd6754776f33f11ff93bbdd4" ns1:_="" ns3:_="">
    <xsd:import namespace="http://schemas.microsoft.com/sharepoint/v3"/>
    <xsd:import namespace="a5b7c433-9aa9-429c-ab64-277417faf55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7c433-9aa9-429c-ab64-277417faf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9D1AD4-AA93-4EAC-BB29-7C785F55D119}"/>
</file>

<file path=customXml/itemProps2.xml><?xml version="1.0" encoding="utf-8"?>
<ds:datastoreItem xmlns:ds="http://schemas.openxmlformats.org/officeDocument/2006/customXml" ds:itemID="{49317A3B-DED6-4D79-95D5-968168197F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11A6D9-025E-44E7-9077-6C40A24109A7}">
  <ds:schemaRefs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f501759c-6e27-42a7-bc53-ace532592a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School Data</vt:lpstr>
      <vt:lpstr>Sheet1</vt:lpstr>
      <vt:lpstr>'School Data'!Print_Area</vt:lpstr>
      <vt:lpstr>'School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Ruffels, Accounting Technician</dc:creator>
  <cp:lastModifiedBy>Graeme Ruffels - Assistant Accountant</cp:lastModifiedBy>
  <cp:lastPrinted>2022-06-28T14:40:38Z</cp:lastPrinted>
  <dcterms:created xsi:type="dcterms:W3CDTF">2019-06-14T08:12:35Z</dcterms:created>
  <dcterms:modified xsi:type="dcterms:W3CDTF">2022-07-14T10:23:09Z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0x0101004A0B48836D690C4AAC168C8448D2F721</vt:lpwstr>
  </property>
  <property fmtid="{D5CDD505-2E9C-101B-9397-08002B2CF9AE}" pid="5" name="MSIP_Label_39d8be9e-c8d9-4b9c-bd40-2c27cc7ea2e6_Enabled">
    <vt:lpwstr>true</vt:lpwstr>
  </property>
  <property fmtid="{D5CDD505-2E9C-101B-9397-08002B2CF9AE}" pid="6" name="MSIP_Label_39d8be9e-c8d9-4b9c-bd40-2c27cc7ea2e6_SetDate">
    <vt:lpwstr>2020-07-01T07:13:59Z</vt:lpwstr>
  </property>
  <property fmtid="{D5CDD505-2E9C-101B-9397-08002B2CF9AE}" pid="7" name="MSIP_Label_39d8be9e-c8d9-4b9c-bd40-2c27cc7ea2e6_Method">
    <vt:lpwstr>Standard</vt:lpwstr>
  </property>
  <property fmtid="{D5CDD505-2E9C-101B-9397-08002B2CF9AE}" pid="8" name="MSIP_Label_39d8be9e-c8d9-4b9c-bd40-2c27cc7ea2e6_Name">
    <vt:lpwstr>39d8be9e-c8d9-4b9c-bd40-2c27cc7ea2e6</vt:lpwstr>
  </property>
  <property fmtid="{D5CDD505-2E9C-101B-9397-08002B2CF9AE}" pid="9" name="MSIP_Label_39d8be9e-c8d9-4b9c-bd40-2c27cc7ea2e6_SiteId">
    <vt:lpwstr>a8b4324f-155c-4215-a0f1-7ed8cc9a992f</vt:lpwstr>
  </property>
  <property fmtid="{D5CDD505-2E9C-101B-9397-08002B2CF9AE}" pid="10" name="MSIP_Label_39d8be9e-c8d9-4b9c-bd40-2c27cc7ea2e6_ActionId">
    <vt:lpwstr>c5cd036a-d751-470a-a34e-00002a50b32b</vt:lpwstr>
  </property>
  <property fmtid="{D5CDD505-2E9C-101B-9397-08002B2CF9AE}" pid="11" name="MSIP_Label_39d8be9e-c8d9-4b9c-bd40-2c27cc7ea2e6_ContentBits">
    <vt:lpwstr>0</vt:lpwstr>
  </property>
</Properties>
</file>