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END Strategy and Innovation\SEND Provision\Essex Mainstream Schools\ESI\"/>
    </mc:Choice>
  </mc:AlternateContent>
  <xr:revisionPtr revIDLastSave="0" documentId="13_ncr:1_{9372AB41-695E-4743-B2A4-5FF74A4A48F0}" xr6:coauthVersionLast="47" xr6:coauthVersionMax="47" xr10:uidLastSave="{00000000-0000-0000-0000-000000000000}"/>
  <bookViews>
    <workbookView xWindow="28860" yWindow="-1200" windowWidth="18720" windowHeight="11330" firstSheet="2" activeTab="7" xr2:uid="{00000000-000D-0000-FFFF-FFFF00000000}"/>
  </bookViews>
  <sheets>
    <sheet name="2017-18" sheetId="3" r:id="rId1"/>
    <sheet name="2018-19" sheetId="1" r:id="rId2"/>
    <sheet name="2019-20" sheetId="5" r:id="rId3"/>
    <sheet name="2020-21" sheetId="6" r:id="rId4"/>
    <sheet name="2021-22" sheetId="7" r:id="rId5"/>
    <sheet name="2022-23" sheetId="8" r:id="rId6"/>
    <sheet name="2023-24" sheetId="9" r:id="rId7"/>
    <sheet name="2024-25" sheetId="10" r:id="rId8"/>
    <sheet name="2025-26" sheetId="11" r:id="rId9"/>
    <sheet name="holidays" sheetId="2" state="veryHidden" r:id="rId10"/>
  </sheets>
  <externalReferences>
    <externalReference r:id="rId11"/>
    <externalReference r:id="rId12"/>
  </externalReferences>
  <definedNames>
    <definedName name="_xlnm._FilterDatabase" localSheetId="9" hidden="1">holidays!$A$2:$B$1033</definedName>
    <definedName name="academy_fringe_rates">'[1]academy school data'!$B$1:$G$270</definedName>
    <definedName name="DSG">[2]Sheet1!$A$1:$A$2</definedName>
    <definedName name="Holidays">holidays!$A$3:$A$1204</definedName>
    <definedName name="maintained_fringe_rates">'[1]maintained school data'!$B$1:$G$272</definedName>
    <definedName name="school_dates">holidays!$D$3:$G$7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0" l="1"/>
  <c r="J20" i="10"/>
  <c r="I20" i="10"/>
  <c r="J20" i="9"/>
  <c r="K20" i="9"/>
  <c r="I20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22" i="9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22" i="10"/>
  <c r="F22" i="11"/>
  <c r="G22" i="11" s="1"/>
  <c r="F23" i="11"/>
  <c r="G23" i="11" s="1"/>
  <c r="F24" i="11"/>
  <c r="G24" i="11" s="1"/>
  <c r="F25" i="11"/>
  <c r="G25" i="11" s="1"/>
  <c r="F26" i="11"/>
  <c r="G26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4" i="11"/>
  <c r="G34" i="11" s="1"/>
  <c r="F35" i="11"/>
  <c r="G35" i="11" s="1"/>
  <c r="F36" i="11"/>
  <c r="G36" i="11" s="1"/>
  <c r="F37" i="11"/>
  <c r="G37" i="11" s="1"/>
  <c r="F38" i="11"/>
  <c r="G38" i="11" s="1"/>
  <c r="F39" i="11"/>
  <c r="G39" i="11" s="1"/>
  <c r="F40" i="11"/>
  <c r="G40" i="11" s="1"/>
  <c r="F41" i="11"/>
  <c r="G41" i="11" s="1"/>
  <c r="F42" i="11"/>
  <c r="G42" i="11" s="1"/>
  <c r="F43" i="11"/>
  <c r="G43" i="11" s="1"/>
  <c r="F44" i="11"/>
  <c r="G44" i="11" s="1"/>
  <c r="F45" i="11"/>
  <c r="G45" i="11" s="1"/>
  <c r="F46" i="11"/>
  <c r="G46" i="11" s="1"/>
  <c r="F47" i="11"/>
  <c r="G47" i="11" s="1"/>
  <c r="F48" i="11"/>
  <c r="G48" i="11" s="1"/>
  <c r="F49" i="11"/>
  <c r="G49" i="11" s="1"/>
  <c r="F50" i="11"/>
  <c r="G50" i="11" s="1"/>
  <c r="F51" i="11"/>
  <c r="G51" i="11" s="1"/>
  <c r="F52" i="11"/>
  <c r="G52" i="11" s="1"/>
  <c r="F53" i="11"/>
  <c r="G53" i="11" s="1"/>
  <c r="F54" i="11"/>
  <c r="G54" i="11" s="1"/>
  <c r="F55" i="11"/>
  <c r="G55" i="11" s="1"/>
  <c r="F56" i="11"/>
  <c r="G56" i="11" s="1"/>
  <c r="F57" i="11"/>
  <c r="G57" i="11" s="1"/>
  <c r="F58" i="11"/>
  <c r="G58" i="11" s="1"/>
  <c r="F59" i="11"/>
  <c r="G59" i="11" s="1"/>
  <c r="F60" i="11"/>
  <c r="G60" i="11" s="1"/>
  <c r="F61" i="11"/>
  <c r="G61" i="11" s="1"/>
  <c r="F62" i="11"/>
  <c r="G62" i="11" s="1"/>
  <c r="F63" i="11"/>
  <c r="G63" i="11" s="1"/>
  <c r="F64" i="11"/>
  <c r="G64" i="11" s="1"/>
  <c r="F65" i="11"/>
  <c r="G65" i="11" s="1"/>
  <c r="F66" i="11"/>
  <c r="G66" i="11" s="1"/>
  <c r="F67" i="11"/>
  <c r="G67" i="11" s="1"/>
  <c r="F68" i="11"/>
  <c r="G68" i="11" s="1"/>
  <c r="F69" i="11"/>
  <c r="G69" i="11" s="1"/>
  <c r="F70" i="11"/>
  <c r="G70" i="11" s="1"/>
  <c r="F71" i="11"/>
  <c r="G71" i="11" s="1"/>
  <c r="F72" i="11"/>
  <c r="G72" i="11" s="1"/>
  <c r="F73" i="11"/>
  <c r="G73" i="11" s="1"/>
  <c r="F74" i="11"/>
  <c r="G74" i="11" s="1"/>
  <c r="F75" i="11"/>
  <c r="G75" i="11" s="1"/>
  <c r="F76" i="11"/>
  <c r="G76" i="11" s="1"/>
  <c r="F77" i="11"/>
  <c r="G77" i="11" s="1"/>
  <c r="F78" i="11"/>
  <c r="G78" i="11" s="1"/>
  <c r="F79" i="11"/>
  <c r="G79" i="11" s="1"/>
  <c r="F80" i="11"/>
  <c r="G80" i="11" s="1"/>
  <c r="F81" i="11"/>
  <c r="G81" i="11" s="1"/>
  <c r="F82" i="11"/>
  <c r="G82" i="11" s="1"/>
  <c r="F83" i="11"/>
  <c r="G83" i="11" s="1"/>
  <c r="F84" i="11"/>
  <c r="G84" i="11" s="1"/>
  <c r="F85" i="11"/>
  <c r="G85" i="11" s="1"/>
  <c r="F86" i="11"/>
  <c r="G86" i="11" s="1"/>
  <c r="F87" i="11"/>
  <c r="G87" i="11" s="1"/>
  <c r="F88" i="11"/>
  <c r="G88" i="11" s="1"/>
  <c r="F89" i="11"/>
  <c r="G89" i="11" s="1"/>
  <c r="F90" i="11"/>
  <c r="G90" i="11" s="1"/>
  <c r="F91" i="11"/>
  <c r="G91" i="11" s="1"/>
  <c r="F92" i="11"/>
  <c r="G92" i="11" s="1"/>
  <c r="F93" i="11"/>
  <c r="G93" i="11" s="1"/>
  <c r="F94" i="11"/>
  <c r="G94" i="11" s="1"/>
  <c r="F95" i="11"/>
  <c r="G95" i="11" s="1"/>
  <c r="F96" i="11"/>
  <c r="G96" i="11" s="1"/>
  <c r="F97" i="11"/>
  <c r="G97" i="11" s="1"/>
  <c r="F98" i="11"/>
  <c r="G98" i="11" s="1"/>
  <c r="F99" i="11"/>
  <c r="G99" i="11" s="1"/>
  <c r="F100" i="11"/>
  <c r="G100" i="11" s="1"/>
  <c r="F101" i="11"/>
  <c r="G101" i="11" s="1"/>
  <c r="F102" i="11"/>
  <c r="G102" i="11" s="1"/>
  <c r="F103" i="11"/>
  <c r="G103" i="11" s="1"/>
  <c r="F104" i="11"/>
  <c r="G104" i="11" s="1"/>
  <c r="F105" i="11"/>
  <c r="G105" i="11" s="1"/>
  <c r="F106" i="11"/>
  <c r="G106" i="11" s="1"/>
  <c r="F107" i="11"/>
  <c r="G107" i="11" s="1"/>
  <c r="F108" i="11"/>
  <c r="G108" i="11" s="1"/>
  <c r="F109" i="11"/>
  <c r="G109" i="11" s="1"/>
  <c r="F110" i="11"/>
  <c r="G110" i="11" s="1"/>
  <c r="F111" i="11"/>
  <c r="G111" i="11" s="1"/>
  <c r="F112" i="11"/>
  <c r="G112" i="11" s="1"/>
  <c r="F113" i="11"/>
  <c r="G113" i="11" s="1"/>
  <c r="F114" i="11"/>
  <c r="G114" i="11" s="1"/>
  <c r="F115" i="11"/>
  <c r="G115" i="11" s="1"/>
  <c r="F116" i="11"/>
  <c r="G116" i="11" s="1"/>
  <c r="F117" i="11"/>
  <c r="G117" i="11" s="1"/>
  <c r="F118" i="11"/>
  <c r="G118" i="11" s="1"/>
  <c r="F119" i="11"/>
  <c r="G119" i="11" s="1"/>
  <c r="F120" i="11"/>
  <c r="G120" i="11" s="1"/>
  <c r="F21" i="11"/>
  <c r="G21" i="11" s="1"/>
  <c r="H23" i="10"/>
  <c r="K23" i="10" s="1"/>
  <c r="H24" i="10"/>
  <c r="K24" i="10" s="1"/>
  <c r="H25" i="10"/>
  <c r="K25" i="10" s="1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22" i="10"/>
  <c r="G14" i="2"/>
  <c r="J121" i="10"/>
  <c r="I121" i="10"/>
  <c r="J120" i="10"/>
  <c r="I120" i="10"/>
  <c r="J119" i="10"/>
  <c r="I119" i="10"/>
  <c r="J118" i="10"/>
  <c r="I118" i="10"/>
  <c r="J117" i="10"/>
  <c r="I117" i="10"/>
  <c r="J116" i="10"/>
  <c r="I116" i="10"/>
  <c r="J115" i="10"/>
  <c r="I115" i="10"/>
  <c r="J114" i="10"/>
  <c r="I114" i="10"/>
  <c r="J113" i="10"/>
  <c r="I113" i="10"/>
  <c r="J112" i="10"/>
  <c r="I112" i="10"/>
  <c r="J111" i="10"/>
  <c r="I111" i="10"/>
  <c r="J110" i="10"/>
  <c r="I110" i="10"/>
  <c r="J109" i="10"/>
  <c r="I109" i="10"/>
  <c r="J108" i="10"/>
  <c r="I108" i="10"/>
  <c r="J107" i="10"/>
  <c r="I107" i="10"/>
  <c r="J106" i="10"/>
  <c r="I106" i="10"/>
  <c r="J105" i="10"/>
  <c r="I105" i="10"/>
  <c r="J104" i="10"/>
  <c r="I104" i="10"/>
  <c r="J103" i="10"/>
  <c r="I103" i="10"/>
  <c r="J102" i="10"/>
  <c r="I102" i="10"/>
  <c r="J101" i="10"/>
  <c r="I101" i="10"/>
  <c r="J100" i="10"/>
  <c r="I100" i="10"/>
  <c r="J99" i="10"/>
  <c r="I99" i="10"/>
  <c r="J98" i="10"/>
  <c r="I98" i="10"/>
  <c r="J97" i="10"/>
  <c r="I97" i="10"/>
  <c r="J96" i="10"/>
  <c r="I96" i="10"/>
  <c r="J95" i="10"/>
  <c r="I95" i="10"/>
  <c r="J94" i="10"/>
  <c r="I94" i="10"/>
  <c r="J93" i="10"/>
  <c r="I93" i="10"/>
  <c r="J92" i="10"/>
  <c r="I92" i="10"/>
  <c r="J91" i="10"/>
  <c r="I91" i="10"/>
  <c r="J90" i="10"/>
  <c r="I90" i="10"/>
  <c r="J89" i="10"/>
  <c r="I89" i="10"/>
  <c r="J88" i="10"/>
  <c r="I88" i="10"/>
  <c r="J87" i="10"/>
  <c r="I87" i="10"/>
  <c r="J86" i="10"/>
  <c r="I86" i="10"/>
  <c r="J85" i="10"/>
  <c r="I85" i="10"/>
  <c r="J84" i="10"/>
  <c r="I84" i="10"/>
  <c r="J83" i="10"/>
  <c r="I83" i="10"/>
  <c r="J82" i="10"/>
  <c r="I82" i="10"/>
  <c r="J81" i="10"/>
  <c r="I81" i="10"/>
  <c r="J80" i="10"/>
  <c r="I80" i="10"/>
  <c r="J79" i="10"/>
  <c r="I79" i="10"/>
  <c r="J78" i="10"/>
  <c r="I78" i="10"/>
  <c r="J77" i="10"/>
  <c r="I77" i="10"/>
  <c r="J76" i="10"/>
  <c r="I76" i="10"/>
  <c r="J75" i="10"/>
  <c r="I75" i="10"/>
  <c r="J74" i="10"/>
  <c r="I74" i="10"/>
  <c r="J73" i="10"/>
  <c r="I73" i="10"/>
  <c r="J72" i="10"/>
  <c r="I72" i="10"/>
  <c r="J71" i="10"/>
  <c r="I71" i="10"/>
  <c r="J70" i="10"/>
  <c r="I70" i="10"/>
  <c r="J69" i="10"/>
  <c r="I69" i="10"/>
  <c r="J68" i="10"/>
  <c r="I68" i="10"/>
  <c r="J67" i="10"/>
  <c r="I67" i="10"/>
  <c r="J66" i="10"/>
  <c r="I66" i="10"/>
  <c r="J65" i="10"/>
  <c r="I65" i="10"/>
  <c r="J64" i="10"/>
  <c r="I64" i="10"/>
  <c r="J63" i="10"/>
  <c r="I63" i="10"/>
  <c r="J62" i="10"/>
  <c r="I62" i="10"/>
  <c r="J61" i="10"/>
  <c r="I61" i="10"/>
  <c r="J60" i="10"/>
  <c r="I60" i="10"/>
  <c r="J59" i="10"/>
  <c r="I59" i="10"/>
  <c r="J58" i="10"/>
  <c r="I58" i="10"/>
  <c r="J57" i="10"/>
  <c r="I57" i="10"/>
  <c r="J56" i="10"/>
  <c r="I56" i="10"/>
  <c r="J55" i="10"/>
  <c r="I55" i="10"/>
  <c r="J54" i="10"/>
  <c r="I54" i="10"/>
  <c r="J53" i="10"/>
  <c r="I53" i="10"/>
  <c r="J52" i="10"/>
  <c r="I52" i="10"/>
  <c r="J51" i="10"/>
  <c r="I51" i="10"/>
  <c r="J50" i="10"/>
  <c r="I50" i="10"/>
  <c r="J49" i="10"/>
  <c r="I49" i="10"/>
  <c r="J48" i="10"/>
  <c r="I48" i="10"/>
  <c r="J47" i="10"/>
  <c r="I47" i="10"/>
  <c r="J46" i="10"/>
  <c r="I46" i="10"/>
  <c r="J45" i="10"/>
  <c r="I45" i="10"/>
  <c r="J44" i="10"/>
  <c r="I44" i="10"/>
  <c r="J43" i="10"/>
  <c r="I43" i="10"/>
  <c r="J42" i="10"/>
  <c r="I42" i="10"/>
  <c r="J41" i="10"/>
  <c r="I41" i="10"/>
  <c r="J40" i="10"/>
  <c r="I40" i="10"/>
  <c r="J39" i="10"/>
  <c r="I39" i="10"/>
  <c r="J38" i="10"/>
  <c r="I38" i="10"/>
  <c r="J37" i="10"/>
  <c r="I37" i="10"/>
  <c r="J36" i="10"/>
  <c r="I36" i="10"/>
  <c r="J35" i="10"/>
  <c r="I35" i="10"/>
  <c r="J34" i="10"/>
  <c r="I34" i="10"/>
  <c r="J33" i="10"/>
  <c r="I33" i="10"/>
  <c r="J32" i="10"/>
  <c r="I32" i="10"/>
  <c r="J31" i="10"/>
  <c r="I31" i="10"/>
  <c r="J30" i="10"/>
  <c r="I30" i="10"/>
  <c r="J29" i="10"/>
  <c r="I29" i="10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22" i="9"/>
  <c r="J121" i="9"/>
  <c r="I121" i="9"/>
  <c r="J120" i="9"/>
  <c r="I120" i="9"/>
  <c r="J119" i="9"/>
  <c r="I119" i="9"/>
  <c r="J118" i="9"/>
  <c r="I118" i="9"/>
  <c r="J117" i="9"/>
  <c r="I117" i="9"/>
  <c r="J116" i="9"/>
  <c r="I116" i="9"/>
  <c r="J115" i="9"/>
  <c r="I115" i="9"/>
  <c r="J114" i="9"/>
  <c r="I114" i="9"/>
  <c r="J113" i="9"/>
  <c r="I113" i="9"/>
  <c r="J112" i="9"/>
  <c r="I112" i="9"/>
  <c r="J111" i="9"/>
  <c r="I111" i="9"/>
  <c r="J110" i="9"/>
  <c r="I110" i="9"/>
  <c r="J109" i="9"/>
  <c r="I109" i="9"/>
  <c r="J108" i="9"/>
  <c r="I108" i="9"/>
  <c r="J107" i="9"/>
  <c r="I107" i="9"/>
  <c r="J106" i="9"/>
  <c r="I106" i="9"/>
  <c r="J105" i="9"/>
  <c r="I105" i="9"/>
  <c r="J104" i="9"/>
  <c r="I104" i="9"/>
  <c r="J103" i="9"/>
  <c r="I103" i="9"/>
  <c r="J102" i="9"/>
  <c r="I102" i="9"/>
  <c r="J101" i="9"/>
  <c r="I101" i="9"/>
  <c r="J100" i="9"/>
  <c r="I100" i="9"/>
  <c r="J99" i="9"/>
  <c r="I99" i="9"/>
  <c r="J98" i="9"/>
  <c r="I98" i="9"/>
  <c r="J97" i="9"/>
  <c r="I97" i="9"/>
  <c r="J96" i="9"/>
  <c r="I96" i="9"/>
  <c r="J95" i="9"/>
  <c r="I95" i="9"/>
  <c r="J94" i="9"/>
  <c r="I94" i="9"/>
  <c r="J93" i="9"/>
  <c r="I93" i="9"/>
  <c r="J92" i="9"/>
  <c r="I92" i="9"/>
  <c r="J91" i="9"/>
  <c r="I91" i="9"/>
  <c r="J90" i="9"/>
  <c r="I90" i="9"/>
  <c r="J89" i="9"/>
  <c r="I89" i="9"/>
  <c r="J88" i="9"/>
  <c r="I88" i="9"/>
  <c r="J87" i="9"/>
  <c r="I87" i="9"/>
  <c r="J86" i="9"/>
  <c r="I86" i="9"/>
  <c r="J85" i="9"/>
  <c r="I85" i="9"/>
  <c r="J84" i="9"/>
  <c r="I84" i="9"/>
  <c r="J83" i="9"/>
  <c r="I83" i="9"/>
  <c r="J82" i="9"/>
  <c r="I82" i="9"/>
  <c r="J81" i="9"/>
  <c r="I81" i="9"/>
  <c r="J80" i="9"/>
  <c r="I80" i="9"/>
  <c r="J79" i="9"/>
  <c r="I79" i="9"/>
  <c r="J78" i="9"/>
  <c r="I78" i="9"/>
  <c r="J77" i="9"/>
  <c r="I77" i="9"/>
  <c r="J76" i="9"/>
  <c r="I76" i="9"/>
  <c r="J75" i="9"/>
  <c r="I75" i="9"/>
  <c r="J74" i="9"/>
  <c r="I74" i="9"/>
  <c r="J73" i="9"/>
  <c r="I73" i="9"/>
  <c r="J72" i="9"/>
  <c r="I72" i="9"/>
  <c r="J71" i="9"/>
  <c r="I71" i="9"/>
  <c r="J70" i="9"/>
  <c r="I70" i="9"/>
  <c r="J69" i="9"/>
  <c r="I69" i="9"/>
  <c r="J68" i="9"/>
  <c r="I68" i="9"/>
  <c r="J67" i="9"/>
  <c r="I67" i="9"/>
  <c r="J66" i="9"/>
  <c r="I66" i="9"/>
  <c r="J65" i="9"/>
  <c r="I65" i="9"/>
  <c r="J64" i="9"/>
  <c r="I64" i="9"/>
  <c r="J63" i="9"/>
  <c r="I63" i="9"/>
  <c r="J62" i="9"/>
  <c r="I62" i="9"/>
  <c r="J61" i="9"/>
  <c r="I61" i="9"/>
  <c r="J60" i="9"/>
  <c r="I60" i="9"/>
  <c r="J59" i="9"/>
  <c r="I59" i="9"/>
  <c r="J58" i="9"/>
  <c r="I58" i="9"/>
  <c r="J57" i="9"/>
  <c r="I57" i="9"/>
  <c r="J56" i="9"/>
  <c r="I56" i="9"/>
  <c r="J55" i="9"/>
  <c r="I55" i="9"/>
  <c r="J54" i="9"/>
  <c r="I54" i="9"/>
  <c r="J53" i="9"/>
  <c r="I53" i="9"/>
  <c r="J52" i="9"/>
  <c r="I52" i="9"/>
  <c r="J51" i="9"/>
  <c r="I51" i="9"/>
  <c r="J50" i="9"/>
  <c r="I50" i="9"/>
  <c r="J49" i="9"/>
  <c r="I49" i="9"/>
  <c r="J48" i="9"/>
  <c r="I48" i="9"/>
  <c r="J47" i="9"/>
  <c r="I47" i="9"/>
  <c r="J46" i="9"/>
  <c r="I46" i="9"/>
  <c r="J45" i="9"/>
  <c r="I45" i="9"/>
  <c r="J44" i="9"/>
  <c r="I44" i="9"/>
  <c r="J43" i="9"/>
  <c r="I43" i="9"/>
  <c r="J42" i="9"/>
  <c r="I42" i="9"/>
  <c r="J41" i="9"/>
  <c r="I41" i="9"/>
  <c r="J40" i="9"/>
  <c r="I40" i="9"/>
  <c r="J39" i="9"/>
  <c r="I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G13" i="2"/>
  <c r="G12" i="2"/>
  <c r="H18" i="8"/>
  <c r="K18" i="8" s="1"/>
  <c r="G11" i="2"/>
  <c r="K117" i="8"/>
  <c r="J117" i="8"/>
  <c r="I117" i="8"/>
  <c r="K116" i="8"/>
  <c r="J116" i="8"/>
  <c r="I116" i="8"/>
  <c r="K115" i="8"/>
  <c r="J115" i="8"/>
  <c r="I115" i="8"/>
  <c r="K114" i="8"/>
  <c r="J114" i="8"/>
  <c r="I114" i="8"/>
  <c r="K113" i="8"/>
  <c r="J113" i="8"/>
  <c r="I113" i="8"/>
  <c r="K112" i="8"/>
  <c r="J112" i="8"/>
  <c r="I112" i="8"/>
  <c r="K111" i="8"/>
  <c r="J111" i="8"/>
  <c r="I111" i="8"/>
  <c r="K110" i="8"/>
  <c r="J110" i="8"/>
  <c r="I110" i="8"/>
  <c r="K109" i="8"/>
  <c r="J109" i="8"/>
  <c r="I109" i="8"/>
  <c r="K108" i="8"/>
  <c r="J108" i="8"/>
  <c r="I108" i="8"/>
  <c r="K107" i="8"/>
  <c r="J107" i="8"/>
  <c r="I107" i="8"/>
  <c r="K106" i="8"/>
  <c r="J106" i="8"/>
  <c r="I106" i="8"/>
  <c r="K105" i="8"/>
  <c r="J105" i="8"/>
  <c r="I105" i="8"/>
  <c r="K104" i="8"/>
  <c r="J104" i="8"/>
  <c r="I104" i="8"/>
  <c r="K103" i="8"/>
  <c r="J103" i="8"/>
  <c r="I103" i="8"/>
  <c r="K102" i="8"/>
  <c r="J102" i="8"/>
  <c r="I102" i="8"/>
  <c r="K101" i="8"/>
  <c r="J101" i="8"/>
  <c r="I101" i="8"/>
  <c r="K100" i="8"/>
  <c r="J100" i="8"/>
  <c r="I100" i="8"/>
  <c r="K99" i="8"/>
  <c r="J99" i="8"/>
  <c r="I99" i="8"/>
  <c r="K98" i="8"/>
  <c r="J98" i="8"/>
  <c r="I98" i="8"/>
  <c r="K97" i="8"/>
  <c r="J97" i="8"/>
  <c r="I97" i="8"/>
  <c r="K96" i="8"/>
  <c r="J96" i="8"/>
  <c r="I96" i="8"/>
  <c r="K95" i="8"/>
  <c r="J95" i="8"/>
  <c r="I95" i="8"/>
  <c r="K94" i="8"/>
  <c r="J94" i="8"/>
  <c r="I94" i="8"/>
  <c r="K93" i="8"/>
  <c r="J93" i="8"/>
  <c r="I93" i="8"/>
  <c r="K92" i="8"/>
  <c r="J92" i="8"/>
  <c r="I92" i="8"/>
  <c r="K91" i="8"/>
  <c r="J91" i="8"/>
  <c r="I91" i="8"/>
  <c r="K90" i="8"/>
  <c r="J90" i="8"/>
  <c r="I90" i="8"/>
  <c r="K89" i="8"/>
  <c r="J89" i="8"/>
  <c r="I89" i="8"/>
  <c r="K88" i="8"/>
  <c r="J88" i="8"/>
  <c r="I88" i="8"/>
  <c r="K87" i="8"/>
  <c r="J87" i="8"/>
  <c r="I87" i="8"/>
  <c r="K86" i="8"/>
  <c r="J86" i="8"/>
  <c r="I86" i="8"/>
  <c r="K85" i="8"/>
  <c r="J85" i="8"/>
  <c r="I85" i="8"/>
  <c r="K84" i="8"/>
  <c r="J84" i="8"/>
  <c r="I84" i="8"/>
  <c r="K83" i="8"/>
  <c r="J83" i="8"/>
  <c r="I83" i="8"/>
  <c r="K82" i="8"/>
  <c r="J82" i="8"/>
  <c r="I82" i="8"/>
  <c r="K81" i="8"/>
  <c r="J81" i="8"/>
  <c r="I81" i="8"/>
  <c r="K80" i="8"/>
  <c r="J80" i="8"/>
  <c r="I80" i="8"/>
  <c r="K79" i="8"/>
  <c r="J79" i="8"/>
  <c r="I79" i="8"/>
  <c r="K78" i="8"/>
  <c r="J78" i="8"/>
  <c r="I78" i="8"/>
  <c r="K77" i="8"/>
  <c r="J77" i="8"/>
  <c r="I77" i="8"/>
  <c r="K76" i="8"/>
  <c r="J76" i="8"/>
  <c r="I76" i="8"/>
  <c r="K75" i="8"/>
  <c r="J75" i="8"/>
  <c r="I75" i="8"/>
  <c r="K74" i="8"/>
  <c r="J74" i="8"/>
  <c r="I74" i="8"/>
  <c r="K73" i="8"/>
  <c r="J73" i="8"/>
  <c r="I73" i="8"/>
  <c r="K72" i="8"/>
  <c r="J72" i="8"/>
  <c r="I72" i="8"/>
  <c r="K71" i="8"/>
  <c r="J71" i="8"/>
  <c r="I71" i="8"/>
  <c r="K70" i="8"/>
  <c r="J70" i="8"/>
  <c r="I70" i="8"/>
  <c r="K69" i="8"/>
  <c r="J69" i="8"/>
  <c r="I69" i="8"/>
  <c r="K68" i="8"/>
  <c r="J68" i="8"/>
  <c r="I68" i="8"/>
  <c r="K67" i="8"/>
  <c r="J67" i="8"/>
  <c r="I67" i="8"/>
  <c r="K66" i="8"/>
  <c r="J66" i="8"/>
  <c r="I66" i="8"/>
  <c r="K65" i="8"/>
  <c r="J65" i="8"/>
  <c r="I65" i="8"/>
  <c r="K64" i="8"/>
  <c r="J64" i="8"/>
  <c r="I64" i="8"/>
  <c r="K63" i="8"/>
  <c r="J63" i="8"/>
  <c r="I63" i="8"/>
  <c r="K62" i="8"/>
  <c r="J62" i="8"/>
  <c r="I62" i="8"/>
  <c r="K61" i="8"/>
  <c r="J61" i="8"/>
  <c r="I61" i="8"/>
  <c r="K60" i="8"/>
  <c r="J60" i="8"/>
  <c r="I60" i="8"/>
  <c r="K59" i="8"/>
  <c r="J59" i="8"/>
  <c r="I59" i="8"/>
  <c r="K58" i="8"/>
  <c r="J58" i="8"/>
  <c r="I58" i="8"/>
  <c r="K57" i="8"/>
  <c r="J57" i="8"/>
  <c r="I57" i="8"/>
  <c r="K56" i="8"/>
  <c r="J56" i="8"/>
  <c r="I56" i="8"/>
  <c r="K55" i="8"/>
  <c r="J55" i="8"/>
  <c r="I55" i="8"/>
  <c r="K54" i="8"/>
  <c r="J54" i="8"/>
  <c r="I54" i="8"/>
  <c r="K53" i="8"/>
  <c r="J53" i="8"/>
  <c r="I53" i="8"/>
  <c r="K52" i="8"/>
  <c r="J52" i="8"/>
  <c r="I52" i="8"/>
  <c r="K51" i="8"/>
  <c r="J51" i="8"/>
  <c r="I51" i="8"/>
  <c r="K50" i="8"/>
  <c r="J50" i="8"/>
  <c r="I50" i="8"/>
  <c r="K49" i="8"/>
  <c r="J49" i="8"/>
  <c r="I49" i="8"/>
  <c r="K48" i="8"/>
  <c r="J48" i="8"/>
  <c r="I48" i="8"/>
  <c r="K47" i="8"/>
  <c r="J47" i="8"/>
  <c r="I47" i="8"/>
  <c r="K46" i="8"/>
  <c r="J46" i="8"/>
  <c r="I46" i="8"/>
  <c r="K45" i="8"/>
  <c r="J45" i="8"/>
  <c r="I45" i="8"/>
  <c r="K44" i="8"/>
  <c r="J44" i="8"/>
  <c r="I44" i="8"/>
  <c r="K43" i="8"/>
  <c r="J43" i="8"/>
  <c r="I43" i="8"/>
  <c r="K42" i="8"/>
  <c r="J42" i="8"/>
  <c r="I42" i="8"/>
  <c r="K41" i="8"/>
  <c r="J41" i="8"/>
  <c r="I41" i="8"/>
  <c r="K40" i="8"/>
  <c r="J40" i="8"/>
  <c r="I40" i="8"/>
  <c r="K39" i="8"/>
  <c r="J39" i="8"/>
  <c r="I39" i="8"/>
  <c r="K38" i="8"/>
  <c r="J38" i="8"/>
  <c r="I38" i="8"/>
  <c r="K37" i="8"/>
  <c r="J37" i="8"/>
  <c r="I37" i="8"/>
  <c r="K36" i="8"/>
  <c r="J36" i="8"/>
  <c r="I36" i="8"/>
  <c r="K35" i="8"/>
  <c r="J35" i="8"/>
  <c r="I35" i="8"/>
  <c r="K34" i="8"/>
  <c r="J34" i="8"/>
  <c r="I34" i="8"/>
  <c r="K33" i="8"/>
  <c r="J33" i="8"/>
  <c r="I33" i="8"/>
  <c r="K32" i="8"/>
  <c r="J32" i="8"/>
  <c r="I32" i="8"/>
  <c r="K31" i="8"/>
  <c r="J31" i="8"/>
  <c r="I31" i="8"/>
  <c r="K30" i="8"/>
  <c r="J30" i="8"/>
  <c r="I30" i="8"/>
  <c r="K29" i="8"/>
  <c r="J29" i="8"/>
  <c r="I29" i="8"/>
  <c r="K28" i="8"/>
  <c r="J28" i="8"/>
  <c r="I28" i="8"/>
  <c r="K27" i="8"/>
  <c r="J27" i="8"/>
  <c r="I27" i="8"/>
  <c r="K26" i="8"/>
  <c r="J26" i="8"/>
  <c r="I26" i="8"/>
  <c r="K25" i="8"/>
  <c r="J25" i="8"/>
  <c r="I25" i="8"/>
  <c r="K24" i="8"/>
  <c r="J24" i="8"/>
  <c r="I24" i="8"/>
  <c r="K23" i="8"/>
  <c r="J23" i="8"/>
  <c r="I23" i="8"/>
  <c r="K22" i="8"/>
  <c r="J22" i="8"/>
  <c r="I22" i="8"/>
  <c r="K21" i="8"/>
  <c r="J21" i="8"/>
  <c r="I21" i="8"/>
  <c r="K20" i="8"/>
  <c r="J20" i="8"/>
  <c r="I20" i="8"/>
  <c r="K19" i="8"/>
  <c r="J19" i="8"/>
  <c r="I19" i="8"/>
  <c r="J18" i="8"/>
  <c r="I18" i="8"/>
  <c r="G3" i="2"/>
  <c r="G4" i="2"/>
  <c r="G5" i="2"/>
  <c r="G6" i="2"/>
  <c r="G7" i="2"/>
  <c r="G8" i="2"/>
  <c r="G9" i="2"/>
  <c r="G10" i="2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8" i="7"/>
  <c r="K18" i="7" s="1"/>
  <c r="K117" i="7"/>
  <c r="J117" i="7"/>
  <c r="I117" i="7"/>
  <c r="K116" i="7"/>
  <c r="J116" i="7"/>
  <c r="I116" i="7"/>
  <c r="K115" i="7"/>
  <c r="J115" i="7"/>
  <c r="I115" i="7"/>
  <c r="K114" i="7"/>
  <c r="J114" i="7"/>
  <c r="I114" i="7"/>
  <c r="K113" i="7"/>
  <c r="J113" i="7"/>
  <c r="I113" i="7"/>
  <c r="K112" i="7"/>
  <c r="J112" i="7"/>
  <c r="I112" i="7"/>
  <c r="K111" i="7"/>
  <c r="J111" i="7"/>
  <c r="I111" i="7"/>
  <c r="K110" i="7"/>
  <c r="J110" i="7"/>
  <c r="I110" i="7"/>
  <c r="K109" i="7"/>
  <c r="J109" i="7"/>
  <c r="I109" i="7"/>
  <c r="K108" i="7"/>
  <c r="J108" i="7"/>
  <c r="I108" i="7"/>
  <c r="K107" i="7"/>
  <c r="J107" i="7"/>
  <c r="I107" i="7"/>
  <c r="K106" i="7"/>
  <c r="J106" i="7"/>
  <c r="I106" i="7"/>
  <c r="K105" i="7"/>
  <c r="J105" i="7"/>
  <c r="I105" i="7"/>
  <c r="K104" i="7"/>
  <c r="J104" i="7"/>
  <c r="I104" i="7"/>
  <c r="K103" i="7"/>
  <c r="J103" i="7"/>
  <c r="I103" i="7"/>
  <c r="K102" i="7"/>
  <c r="J102" i="7"/>
  <c r="I102" i="7"/>
  <c r="K101" i="7"/>
  <c r="J101" i="7"/>
  <c r="I101" i="7"/>
  <c r="K100" i="7"/>
  <c r="J100" i="7"/>
  <c r="I100" i="7"/>
  <c r="K99" i="7"/>
  <c r="J99" i="7"/>
  <c r="I99" i="7"/>
  <c r="K98" i="7"/>
  <c r="J98" i="7"/>
  <c r="I98" i="7"/>
  <c r="K97" i="7"/>
  <c r="J97" i="7"/>
  <c r="I97" i="7"/>
  <c r="K96" i="7"/>
  <c r="J96" i="7"/>
  <c r="I96" i="7"/>
  <c r="K95" i="7"/>
  <c r="J95" i="7"/>
  <c r="I95" i="7"/>
  <c r="K94" i="7"/>
  <c r="J94" i="7"/>
  <c r="I94" i="7"/>
  <c r="K93" i="7"/>
  <c r="J93" i="7"/>
  <c r="I93" i="7"/>
  <c r="K92" i="7"/>
  <c r="J92" i="7"/>
  <c r="I92" i="7"/>
  <c r="K91" i="7"/>
  <c r="J91" i="7"/>
  <c r="I91" i="7"/>
  <c r="K90" i="7"/>
  <c r="J90" i="7"/>
  <c r="I90" i="7"/>
  <c r="K89" i="7"/>
  <c r="J89" i="7"/>
  <c r="I89" i="7"/>
  <c r="K88" i="7"/>
  <c r="J88" i="7"/>
  <c r="I88" i="7"/>
  <c r="K87" i="7"/>
  <c r="J87" i="7"/>
  <c r="I87" i="7"/>
  <c r="K86" i="7"/>
  <c r="J86" i="7"/>
  <c r="I86" i="7"/>
  <c r="K85" i="7"/>
  <c r="J85" i="7"/>
  <c r="I85" i="7"/>
  <c r="K84" i="7"/>
  <c r="J84" i="7"/>
  <c r="I84" i="7"/>
  <c r="K83" i="7"/>
  <c r="J83" i="7"/>
  <c r="I83" i="7"/>
  <c r="K82" i="7"/>
  <c r="J82" i="7"/>
  <c r="I82" i="7"/>
  <c r="K81" i="7"/>
  <c r="J81" i="7"/>
  <c r="I81" i="7"/>
  <c r="K80" i="7"/>
  <c r="J80" i="7"/>
  <c r="I80" i="7"/>
  <c r="K79" i="7"/>
  <c r="J79" i="7"/>
  <c r="I79" i="7"/>
  <c r="K78" i="7"/>
  <c r="J78" i="7"/>
  <c r="I78" i="7"/>
  <c r="K77" i="7"/>
  <c r="J77" i="7"/>
  <c r="I77" i="7"/>
  <c r="K76" i="7"/>
  <c r="J76" i="7"/>
  <c r="I76" i="7"/>
  <c r="K75" i="7"/>
  <c r="J75" i="7"/>
  <c r="I75" i="7"/>
  <c r="K74" i="7"/>
  <c r="J74" i="7"/>
  <c r="I74" i="7"/>
  <c r="K73" i="7"/>
  <c r="J73" i="7"/>
  <c r="I73" i="7"/>
  <c r="K72" i="7"/>
  <c r="J72" i="7"/>
  <c r="I72" i="7"/>
  <c r="K71" i="7"/>
  <c r="J71" i="7"/>
  <c r="I71" i="7"/>
  <c r="K70" i="7"/>
  <c r="J70" i="7"/>
  <c r="I70" i="7"/>
  <c r="K69" i="7"/>
  <c r="J69" i="7"/>
  <c r="I69" i="7"/>
  <c r="K68" i="7"/>
  <c r="J68" i="7"/>
  <c r="I68" i="7"/>
  <c r="K67" i="7"/>
  <c r="J67" i="7"/>
  <c r="I67" i="7"/>
  <c r="K66" i="7"/>
  <c r="J66" i="7"/>
  <c r="I66" i="7"/>
  <c r="K65" i="7"/>
  <c r="J65" i="7"/>
  <c r="I65" i="7"/>
  <c r="K64" i="7"/>
  <c r="J64" i="7"/>
  <c r="I64" i="7"/>
  <c r="K63" i="7"/>
  <c r="J63" i="7"/>
  <c r="I63" i="7"/>
  <c r="K62" i="7"/>
  <c r="J62" i="7"/>
  <c r="I62" i="7"/>
  <c r="K61" i="7"/>
  <c r="J61" i="7"/>
  <c r="I61" i="7"/>
  <c r="K60" i="7"/>
  <c r="J60" i="7"/>
  <c r="I60" i="7"/>
  <c r="K59" i="7"/>
  <c r="J59" i="7"/>
  <c r="I59" i="7"/>
  <c r="K58" i="7"/>
  <c r="J58" i="7"/>
  <c r="I58" i="7"/>
  <c r="K57" i="7"/>
  <c r="J57" i="7"/>
  <c r="I57" i="7"/>
  <c r="K56" i="7"/>
  <c r="J56" i="7"/>
  <c r="I56" i="7"/>
  <c r="K55" i="7"/>
  <c r="J55" i="7"/>
  <c r="I55" i="7"/>
  <c r="K54" i="7"/>
  <c r="J54" i="7"/>
  <c r="I54" i="7"/>
  <c r="K53" i="7"/>
  <c r="J53" i="7"/>
  <c r="I53" i="7"/>
  <c r="K52" i="7"/>
  <c r="J52" i="7"/>
  <c r="I52" i="7"/>
  <c r="K51" i="7"/>
  <c r="J51" i="7"/>
  <c r="I51" i="7"/>
  <c r="K50" i="7"/>
  <c r="J50" i="7"/>
  <c r="I50" i="7"/>
  <c r="K49" i="7"/>
  <c r="J49" i="7"/>
  <c r="I49" i="7"/>
  <c r="K48" i="7"/>
  <c r="J48" i="7"/>
  <c r="I48" i="7"/>
  <c r="K47" i="7"/>
  <c r="J47" i="7"/>
  <c r="I47" i="7"/>
  <c r="K46" i="7"/>
  <c r="J46" i="7"/>
  <c r="I46" i="7"/>
  <c r="K45" i="7"/>
  <c r="J45" i="7"/>
  <c r="I45" i="7"/>
  <c r="K44" i="7"/>
  <c r="J44" i="7"/>
  <c r="I44" i="7"/>
  <c r="K43" i="7"/>
  <c r="J43" i="7"/>
  <c r="I43" i="7"/>
  <c r="K42" i="7"/>
  <c r="J42" i="7"/>
  <c r="I42" i="7"/>
  <c r="K41" i="7"/>
  <c r="J41" i="7"/>
  <c r="I41" i="7"/>
  <c r="K40" i="7"/>
  <c r="J40" i="7"/>
  <c r="I40" i="7"/>
  <c r="K39" i="7"/>
  <c r="J39" i="7"/>
  <c r="I39" i="7"/>
  <c r="K38" i="7"/>
  <c r="J38" i="7"/>
  <c r="I38" i="7"/>
  <c r="K37" i="7"/>
  <c r="J37" i="7"/>
  <c r="I37" i="7"/>
  <c r="K36" i="7"/>
  <c r="J36" i="7"/>
  <c r="I36" i="7"/>
  <c r="K35" i="7"/>
  <c r="J35" i="7"/>
  <c r="I35" i="7"/>
  <c r="K34" i="7"/>
  <c r="J34" i="7"/>
  <c r="I34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J19" i="7"/>
  <c r="I19" i="7"/>
  <c r="K19" i="7"/>
  <c r="J18" i="7"/>
  <c r="I18" i="7"/>
  <c r="G19" i="11" l="1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8" i="6"/>
  <c r="K117" i="6" l="1"/>
  <c r="J117" i="6"/>
  <c r="I117" i="6"/>
  <c r="K116" i="6"/>
  <c r="J116" i="6"/>
  <c r="I116" i="6"/>
  <c r="K115" i="6"/>
  <c r="J115" i="6"/>
  <c r="I115" i="6"/>
  <c r="K114" i="6"/>
  <c r="J114" i="6"/>
  <c r="I114" i="6"/>
  <c r="K113" i="6"/>
  <c r="J113" i="6"/>
  <c r="I113" i="6"/>
  <c r="K112" i="6"/>
  <c r="J112" i="6"/>
  <c r="I112" i="6"/>
  <c r="K111" i="6"/>
  <c r="J111" i="6"/>
  <c r="I111" i="6"/>
  <c r="K110" i="6"/>
  <c r="J110" i="6"/>
  <c r="I110" i="6"/>
  <c r="K109" i="6"/>
  <c r="J109" i="6"/>
  <c r="I109" i="6"/>
  <c r="K108" i="6"/>
  <c r="J108" i="6"/>
  <c r="I108" i="6"/>
  <c r="K107" i="6"/>
  <c r="J107" i="6"/>
  <c r="I107" i="6"/>
  <c r="K106" i="6"/>
  <c r="J106" i="6"/>
  <c r="I106" i="6"/>
  <c r="K105" i="6"/>
  <c r="J105" i="6"/>
  <c r="I105" i="6"/>
  <c r="K104" i="6"/>
  <c r="J104" i="6"/>
  <c r="I104" i="6"/>
  <c r="K103" i="6"/>
  <c r="J103" i="6"/>
  <c r="I103" i="6"/>
  <c r="K102" i="6"/>
  <c r="J102" i="6"/>
  <c r="I102" i="6"/>
  <c r="K101" i="6"/>
  <c r="J101" i="6"/>
  <c r="I101" i="6"/>
  <c r="K100" i="6"/>
  <c r="J100" i="6"/>
  <c r="I100" i="6"/>
  <c r="K99" i="6"/>
  <c r="J99" i="6"/>
  <c r="I99" i="6"/>
  <c r="K98" i="6"/>
  <c r="J98" i="6"/>
  <c r="I98" i="6"/>
  <c r="K97" i="6"/>
  <c r="J97" i="6"/>
  <c r="I97" i="6"/>
  <c r="K96" i="6"/>
  <c r="J96" i="6"/>
  <c r="I96" i="6"/>
  <c r="K95" i="6"/>
  <c r="J95" i="6"/>
  <c r="I95" i="6"/>
  <c r="K94" i="6"/>
  <c r="J94" i="6"/>
  <c r="I94" i="6"/>
  <c r="K93" i="6"/>
  <c r="J93" i="6"/>
  <c r="I93" i="6"/>
  <c r="K92" i="6"/>
  <c r="J92" i="6"/>
  <c r="I92" i="6"/>
  <c r="K91" i="6"/>
  <c r="J91" i="6"/>
  <c r="I91" i="6"/>
  <c r="K90" i="6"/>
  <c r="J90" i="6"/>
  <c r="I90" i="6"/>
  <c r="K89" i="6"/>
  <c r="J89" i="6"/>
  <c r="I89" i="6"/>
  <c r="K88" i="6"/>
  <c r="J88" i="6"/>
  <c r="I88" i="6"/>
  <c r="K87" i="6"/>
  <c r="J87" i="6"/>
  <c r="I87" i="6"/>
  <c r="K86" i="6"/>
  <c r="J86" i="6"/>
  <c r="I86" i="6"/>
  <c r="K85" i="6"/>
  <c r="J85" i="6"/>
  <c r="I85" i="6"/>
  <c r="K84" i="6"/>
  <c r="J84" i="6"/>
  <c r="I84" i="6"/>
  <c r="K83" i="6"/>
  <c r="J83" i="6"/>
  <c r="I83" i="6"/>
  <c r="K82" i="6"/>
  <c r="J82" i="6"/>
  <c r="I82" i="6"/>
  <c r="K81" i="6"/>
  <c r="J81" i="6"/>
  <c r="I81" i="6"/>
  <c r="K80" i="6"/>
  <c r="J80" i="6"/>
  <c r="I80" i="6"/>
  <c r="K79" i="6"/>
  <c r="J79" i="6"/>
  <c r="I79" i="6"/>
  <c r="K78" i="6"/>
  <c r="J78" i="6"/>
  <c r="I78" i="6"/>
  <c r="K77" i="6"/>
  <c r="J77" i="6"/>
  <c r="I77" i="6"/>
  <c r="K76" i="6"/>
  <c r="J76" i="6"/>
  <c r="I76" i="6"/>
  <c r="K75" i="6"/>
  <c r="J75" i="6"/>
  <c r="I75" i="6"/>
  <c r="K74" i="6"/>
  <c r="J74" i="6"/>
  <c r="I74" i="6"/>
  <c r="K73" i="6"/>
  <c r="J73" i="6"/>
  <c r="I73" i="6"/>
  <c r="K72" i="6"/>
  <c r="J72" i="6"/>
  <c r="I72" i="6"/>
  <c r="K71" i="6"/>
  <c r="J71" i="6"/>
  <c r="I71" i="6"/>
  <c r="K70" i="6"/>
  <c r="J70" i="6"/>
  <c r="I70" i="6"/>
  <c r="K69" i="6"/>
  <c r="J69" i="6"/>
  <c r="I69" i="6"/>
  <c r="K68" i="6"/>
  <c r="J68" i="6"/>
  <c r="I68" i="6"/>
  <c r="K67" i="6"/>
  <c r="J67" i="6"/>
  <c r="I67" i="6"/>
  <c r="K66" i="6"/>
  <c r="J66" i="6"/>
  <c r="I66" i="6"/>
  <c r="K65" i="6"/>
  <c r="J65" i="6"/>
  <c r="I65" i="6"/>
  <c r="K64" i="6"/>
  <c r="J64" i="6"/>
  <c r="I64" i="6"/>
  <c r="K63" i="6"/>
  <c r="J63" i="6"/>
  <c r="I63" i="6"/>
  <c r="K62" i="6"/>
  <c r="J62" i="6"/>
  <c r="I62" i="6"/>
  <c r="K61" i="6"/>
  <c r="J61" i="6"/>
  <c r="I61" i="6"/>
  <c r="K60" i="6"/>
  <c r="J60" i="6"/>
  <c r="I60" i="6"/>
  <c r="K59" i="6"/>
  <c r="J59" i="6"/>
  <c r="I59" i="6"/>
  <c r="K58" i="6"/>
  <c r="J58" i="6"/>
  <c r="I58" i="6"/>
  <c r="K57" i="6"/>
  <c r="J57" i="6"/>
  <c r="I57" i="6"/>
  <c r="K56" i="6"/>
  <c r="J56" i="6"/>
  <c r="I56" i="6"/>
  <c r="K55" i="6"/>
  <c r="J55" i="6"/>
  <c r="I55" i="6"/>
  <c r="K54" i="6"/>
  <c r="J54" i="6"/>
  <c r="I54" i="6"/>
  <c r="K53" i="6"/>
  <c r="J53" i="6"/>
  <c r="I53" i="6"/>
  <c r="K52" i="6"/>
  <c r="J52" i="6"/>
  <c r="I52" i="6"/>
  <c r="K51" i="6"/>
  <c r="J51" i="6"/>
  <c r="I51" i="6"/>
  <c r="K50" i="6"/>
  <c r="J50" i="6"/>
  <c r="I50" i="6"/>
  <c r="K49" i="6"/>
  <c r="J49" i="6"/>
  <c r="I49" i="6"/>
  <c r="K48" i="6"/>
  <c r="J48" i="6"/>
  <c r="I48" i="6"/>
  <c r="K47" i="6"/>
  <c r="J47" i="6"/>
  <c r="I47" i="6"/>
  <c r="K46" i="6"/>
  <c r="J46" i="6"/>
  <c r="I46" i="6"/>
  <c r="K45" i="6"/>
  <c r="J45" i="6"/>
  <c r="I45" i="6"/>
  <c r="K44" i="6"/>
  <c r="J44" i="6"/>
  <c r="I44" i="6"/>
  <c r="K43" i="6"/>
  <c r="J43" i="6"/>
  <c r="I43" i="6"/>
  <c r="K42" i="6"/>
  <c r="J42" i="6"/>
  <c r="I42" i="6"/>
  <c r="K41" i="6"/>
  <c r="J41" i="6"/>
  <c r="I41" i="6"/>
  <c r="K40" i="6"/>
  <c r="J40" i="6"/>
  <c r="I40" i="6"/>
  <c r="K39" i="6"/>
  <c r="J39" i="6"/>
  <c r="I39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J34" i="6"/>
  <c r="I34" i="6"/>
  <c r="K33" i="6"/>
  <c r="J33" i="6"/>
  <c r="I33" i="6"/>
  <c r="K32" i="6"/>
  <c r="J32" i="6"/>
  <c r="I32" i="6"/>
  <c r="K31" i="6"/>
  <c r="J31" i="6"/>
  <c r="I31" i="6"/>
  <c r="K30" i="6"/>
  <c r="J30" i="6"/>
  <c r="I30" i="6"/>
  <c r="K29" i="6"/>
  <c r="J29" i="6"/>
  <c r="I29" i="6"/>
  <c r="K28" i="6"/>
  <c r="J28" i="6"/>
  <c r="I28" i="6"/>
  <c r="K27" i="6"/>
  <c r="J27" i="6"/>
  <c r="I27" i="6"/>
  <c r="K26" i="6"/>
  <c r="J26" i="6"/>
  <c r="I26" i="6"/>
  <c r="K25" i="6"/>
  <c r="J25" i="6"/>
  <c r="I25" i="6"/>
  <c r="K24" i="6"/>
  <c r="J24" i="6"/>
  <c r="I24" i="6"/>
  <c r="K23" i="6"/>
  <c r="J23" i="6"/>
  <c r="I23" i="6"/>
  <c r="K22" i="6"/>
  <c r="J22" i="6"/>
  <c r="I22" i="6"/>
  <c r="K21" i="6"/>
  <c r="J21" i="6"/>
  <c r="I21" i="6"/>
  <c r="K20" i="6"/>
  <c r="J20" i="6"/>
  <c r="I20" i="6"/>
  <c r="K19" i="6"/>
  <c r="J19" i="6"/>
  <c r="I19" i="6"/>
  <c r="J18" i="6"/>
  <c r="I18" i="6"/>
  <c r="K18" i="6"/>
  <c r="H18" i="5" l="1"/>
  <c r="H19" i="5" l="1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K18" i="5"/>
  <c r="K117" i="5"/>
  <c r="J117" i="5"/>
  <c r="I117" i="5"/>
  <c r="K116" i="5"/>
  <c r="J116" i="5"/>
  <c r="I116" i="5"/>
  <c r="K115" i="5"/>
  <c r="J115" i="5"/>
  <c r="I115" i="5"/>
  <c r="K114" i="5"/>
  <c r="J114" i="5"/>
  <c r="I114" i="5"/>
  <c r="K113" i="5"/>
  <c r="J113" i="5"/>
  <c r="I113" i="5"/>
  <c r="K112" i="5"/>
  <c r="J112" i="5"/>
  <c r="I112" i="5"/>
  <c r="K111" i="5"/>
  <c r="J111" i="5"/>
  <c r="I111" i="5"/>
  <c r="K110" i="5"/>
  <c r="J110" i="5"/>
  <c r="I110" i="5"/>
  <c r="K109" i="5"/>
  <c r="J109" i="5"/>
  <c r="I109" i="5"/>
  <c r="K108" i="5"/>
  <c r="J108" i="5"/>
  <c r="I108" i="5"/>
  <c r="K107" i="5"/>
  <c r="J107" i="5"/>
  <c r="I107" i="5"/>
  <c r="K106" i="5"/>
  <c r="J106" i="5"/>
  <c r="I106" i="5"/>
  <c r="K105" i="5"/>
  <c r="J105" i="5"/>
  <c r="I105" i="5"/>
  <c r="K104" i="5"/>
  <c r="J104" i="5"/>
  <c r="I104" i="5"/>
  <c r="K103" i="5"/>
  <c r="J103" i="5"/>
  <c r="I103" i="5"/>
  <c r="K102" i="5"/>
  <c r="J102" i="5"/>
  <c r="I102" i="5"/>
  <c r="K101" i="5"/>
  <c r="J101" i="5"/>
  <c r="I101" i="5"/>
  <c r="K100" i="5"/>
  <c r="J100" i="5"/>
  <c r="I100" i="5"/>
  <c r="K99" i="5"/>
  <c r="J99" i="5"/>
  <c r="I99" i="5"/>
  <c r="K98" i="5"/>
  <c r="J98" i="5"/>
  <c r="I98" i="5"/>
  <c r="K97" i="5"/>
  <c r="J97" i="5"/>
  <c r="I97" i="5"/>
  <c r="K96" i="5"/>
  <c r="J96" i="5"/>
  <c r="I96" i="5"/>
  <c r="K95" i="5"/>
  <c r="J95" i="5"/>
  <c r="I95" i="5"/>
  <c r="K94" i="5"/>
  <c r="J94" i="5"/>
  <c r="I94" i="5"/>
  <c r="K93" i="5"/>
  <c r="J93" i="5"/>
  <c r="I93" i="5"/>
  <c r="K92" i="5"/>
  <c r="J92" i="5"/>
  <c r="I92" i="5"/>
  <c r="K91" i="5"/>
  <c r="J91" i="5"/>
  <c r="I91" i="5"/>
  <c r="K90" i="5"/>
  <c r="J90" i="5"/>
  <c r="I90" i="5"/>
  <c r="K89" i="5"/>
  <c r="J89" i="5"/>
  <c r="I89" i="5"/>
  <c r="K88" i="5"/>
  <c r="J88" i="5"/>
  <c r="I88" i="5"/>
  <c r="K87" i="5"/>
  <c r="J87" i="5"/>
  <c r="I87" i="5"/>
  <c r="K86" i="5"/>
  <c r="J86" i="5"/>
  <c r="I86" i="5"/>
  <c r="K85" i="5"/>
  <c r="J85" i="5"/>
  <c r="I85" i="5"/>
  <c r="K84" i="5"/>
  <c r="J84" i="5"/>
  <c r="I84" i="5"/>
  <c r="K83" i="5"/>
  <c r="J83" i="5"/>
  <c r="I83" i="5"/>
  <c r="K82" i="5"/>
  <c r="J82" i="5"/>
  <c r="I82" i="5"/>
  <c r="K81" i="5"/>
  <c r="J81" i="5"/>
  <c r="I81" i="5"/>
  <c r="K80" i="5"/>
  <c r="J80" i="5"/>
  <c r="I80" i="5"/>
  <c r="K79" i="5"/>
  <c r="J79" i="5"/>
  <c r="I79" i="5"/>
  <c r="K78" i="5"/>
  <c r="J78" i="5"/>
  <c r="I78" i="5"/>
  <c r="K77" i="5"/>
  <c r="J77" i="5"/>
  <c r="I77" i="5"/>
  <c r="K76" i="5"/>
  <c r="J76" i="5"/>
  <c r="I76" i="5"/>
  <c r="K75" i="5"/>
  <c r="J75" i="5"/>
  <c r="I75" i="5"/>
  <c r="K74" i="5"/>
  <c r="J74" i="5"/>
  <c r="I74" i="5"/>
  <c r="K73" i="5"/>
  <c r="J73" i="5"/>
  <c r="I73" i="5"/>
  <c r="K72" i="5"/>
  <c r="J72" i="5"/>
  <c r="I72" i="5"/>
  <c r="K71" i="5"/>
  <c r="J71" i="5"/>
  <c r="I71" i="5"/>
  <c r="K70" i="5"/>
  <c r="J70" i="5"/>
  <c r="I70" i="5"/>
  <c r="K69" i="5"/>
  <c r="J69" i="5"/>
  <c r="I69" i="5"/>
  <c r="K68" i="5"/>
  <c r="J68" i="5"/>
  <c r="I68" i="5"/>
  <c r="K67" i="5"/>
  <c r="J67" i="5"/>
  <c r="I67" i="5"/>
  <c r="K66" i="5"/>
  <c r="J66" i="5"/>
  <c r="I66" i="5"/>
  <c r="K65" i="5"/>
  <c r="J65" i="5"/>
  <c r="I65" i="5"/>
  <c r="K64" i="5"/>
  <c r="J64" i="5"/>
  <c r="I64" i="5"/>
  <c r="K63" i="5"/>
  <c r="J63" i="5"/>
  <c r="I63" i="5"/>
  <c r="K62" i="5"/>
  <c r="J62" i="5"/>
  <c r="I62" i="5"/>
  <c r="K61" i="5"/>
  <c r="J61" i="5"/>
  <c r="I61" i="5"/>
  <c r="K60" i="5"/>
  <c r="J60" i="5"/>
  <c r="I60" i="5"/>
  <c r="K59" i="5"/>
  <c r="J59" i="5"/>
  <c r="I59" i="5"/>
  <c r="K58" i="5"/>
  <c r="J58" i="5"/>
  <c r="I58" i="5"/>
  <c r="K57" i="5"/>
  <c r="J57" i="5"/>
  <c r="I57" i="5"/>
  <c r="K56" i="5"/>
  <c r="J56" i="5"/>
  <c r="I56" i="5"/>
  <c r="K55" i="5"/>
  <c r="J55" i="5"/>
  <c r="I55" i="5"/>
  <c r="K54" i="5"/>
  <c r="J54" i="5"/>
  <c r="I54" i="5"/>
  <c r="K53" i="5"/>
  <c r="J53" i="5"/>
  <c r="I53" i="5"/>
  <c r="K52" i="5"/>
  <c r="J52" i="5"/>
  <c r="I52" i="5"/>
  <c r="K51" i="5"/>
  <c r="J51" i="5"/>
  <c r="I51" i="5"/>
  <c r="K50" i="5"/>
  <c r="J50" i="5"/>
  <c r="I50" i="5"/>
  <c r="K49" i="5"/>
  <c r="J49" i="5"/>
  <c r="I49" i="5"/>
  <c r="K48" i="5"/>
  <c r="J48" i="5"/>
  <c r="I48" i="5"/>
  <c r="K47" i="5"/>
  <c r="J47" i="5"/>
  <c r="I47" i="5"/>
  <c r="K46" i="5"/>
  <c r="J46" i="5"/>
  <c r="I46" i="5"/>
  <c r="K45" i="5"/>
  <c r="J45" i="5"/>
  <c r="I45" i="5"/>
  <c r="K44" i="5"/>
  <c r="J44" i="5"/>
  <c r="I44" i="5"/>
  <c r="K43" i="5"/>
  <c r="J43" i="5"/>
  <c r="I43" i="5"/>
  <c r="K42" i="5"/>
  <c r="J42" i="5"/>
  <c r="I42" i="5"/>
  <c r="K41" i="5"/>
  <c r="J41" i="5"/>
  <c r="I41" i="5"/>
  <c r="K40" i="5"/>
  <c r="J40" i="5"/>
  <c r="I40" i="5"/>
  <c r="K39" i="5"/>
  <c r="J39" i="5"/>
  <c r="I39" i="5"/>
  <c r="K38" i="5"/>
  <c r="J38" i="5"/>
  <c r="I38" i="5"/>
  <c r="K37" i="5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32" i="5"/>
  <c r="J32" i="5"/>
  <c r="I32" i="5"/>
  <c r="K31" i="5"/>
  <c r="J31" i="5"/>
  <c r="I31" i="5"/>
  <c r="K30" i="5"/>
  <c r="J30" i="5"/>
  <c r="I30" i="5"/>
  <c r="K29" i="5"/>
  <c r="J29" i="5"/>
  <c r="I29" i="5"/>
  <c r="K28" i="5"/>
  <c r="J28" i="5"/>
  <c r="I28" i="5"/>
  <c r="K27" i="5"/>
  <c r="J27" i="5"/>
  <c r="I27" i="5"/>
  <c r="K26" i="5"/>
  <c r="J26" i="5"/>
  <c r="I26" i="5"/>
  <c r="K25" i="5"/>
  <c r="J25" i="5"/>
  <c r="I25" i="5"/>
  <c r="K24" i="5"/>
  <c r="J24" i="5"/>
  <c r="I24" i="5"/>
  <c r="K23" i="5"/>
  <c r="J23" i="5"/>
  <c r="I23" i="5"/>
  <c r="K22" i="5"/>
  <c r="J22" i="5"/>
  <c r="I22" i="5"/>
  <c r="K21" i="5"/>
  <c r="J21" i="5"/>
  <c r="I21" i="5"/>
  <c r="K20" i="5"/>
  <c r="J20" i="5"/>
  <c r="I20" i="5"/>
  <c r="K19" i="5"/>
  <c r="J19" i="5"/>
  <c r="I19" i="5"/>
  <c r="J18" i="5"/>
  <c r="I18" i="5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7" i="3"/>
  <c r="K17" i="3" s="1"/>
  <c r="K116" i="3"/>
  <c r="J116" i="3"/>
  <c r="I116" i="3"/>
  <c r="K115" i="3"/>
  <c r="J115" i="3"/>
  <c r="I115" i="3"/>
  <c r="K114" i="3"/>
  <c r="J114" i="3"/>
  <c r="I114" i="3"/>
  <c r="K113" i="3"/>
  <c r="J113" i="3"/>
  <c r="I113" i="3"/>
  <c r="K112" i="3"/>
  <c r="J112" i="3"/>
  <c r="I112" i="3"/>
  <c r="K111" i="3"/>
  <c r="J111" i="3"/>
  <c r="I111" i="3"/>
  <c r="K110" i="3"/>
  <c r="J110" i="3"/>
  <c r="I110" i="3"/>
  <c r="K109" i="3"/>
  <c r="J109" i="3"/>
  <c r="I109" i="3"/>
  <c r="K108" i="3"/>
  <c r="J108" i="3"/>
  <c r="I108" i="3"/>
  <c r="K107" i="3"/>
  <c r="J107" i="3"/>
  <c r="I107" i="3"/>
  <c r="K106" i="3"/>
  <c r="J106" i="3"/>
  <c r="I106" i="3"/>
  <c r="K105" i="3"/>
  <c r="J105" i="3"/>
  <c r="I105" i="3"/>
  <c r="K104" i="3"/>
  <c r="J104" i="3"/>
  <c r="I104" i="3"/>
  <c r="K103" i="3"/>
  <c r="J103" i="3"/>
  <c r="I103" i="3"/>
  <c r="K102" i="3"/>
  <c r="J102" i="3"/>
  <c r="I102" i="3"/>
  <c r="K101" i="3"/>
  <c r="J101" i="3"/>
  <c r="I101" i="3"/>
  <c r="K100" i="3"/>
  <c r="J100" i="3"/>
  <c r="I100" i="3"/>
  <c r="K99" i="3"/>
  <c r="J99" i="3"/>
  <c r="I99" i="3"/>
  <c r="K98" i="3"/>
  <c r="J98" i="3"/>
  <c r="I98" i="3"/>
  <c r="K97" i="3"/>
  <c r="J97" i="3"/>
  <c r="I97" i="3"/>
  <c r="K96" i="3"/>
  <c r="J96" i="3"/>
  <c r="I96" i="3"/>
  <c r="K95" i="3"/>
  <c r="J95" i="3"/>
  <c r="I95" i="3"/>
  <c r="K94" i="3"/>
  <c r="J94" i="3"/>
  <c r="I94" i="3"/>
  <c r="K93" i="3"/>
  <c r="J93" i="3"/>
  <c r="I93" i="3"/>
  <c r="K92" i="3"/>
  <c r="J92" i="3"/>
  <c r="I92" i="3"/>
  <c r="K91" i="3"/>
  <c r="J91" i="3"/>
  <c r="I91" i="3"/>
  <c r="K90" i="3"/>
  <c r="J90" i="3"/>
  <c r="I90" i="3"/>
  <c r="K89" i="3"/>
  <c r="J89" i="3"/>
  <c r="I89" i="3"/>
  <c r="K88" i="3"/>
  <c r="J88" i="3"/>
  <c r="I88" i="3"/>
  <c r="K87" i="3"/>
  <c r="J87" i="3"/>
  <c r="I87" i="3"/>
  <c r="K86" i="3"/>
  <c r="J86" i="3"/>
  <c r="I86" i="3"/>
  <c r="K85" i="3"/>
  <c r="J85" i="3"/>
  <c r="I85" i="3"/>
  <c r="K84" i="3"/>
  <c r="J84" i="3"/>
  <c r="I84" i="3"/>
  <c r="K83" i="3"/>
  <c r="J83" i="3"/>
  <c r="I83" i="3"/>
  <c r="K82" i="3"/>
  <c r="J82" i="3"/>
  <c r="I82" i="3"/>
  <c r="K81" i="3"/>
  <c r="J81" i="3"/>
  <c r="I81" i="3"/>
  <c r="K80" i="3"/>
  <c r="J80" i="3"/>
  <c r="I80" i="3"/>
  <c r="K79" i="3"/>
  <c r="J79" i="3"/>
  <c r="I79" i="3"/>
  <c r="K78" i="3"/>
  <c r="J78" i="3"/>
  <c r="I78" i="3"/>
  <c r="K77" i="3"/>
  <c r="J77" i="3"/>
  <c r="I77" i="3"/>
  <c r="K76" i="3"/>
  <c r="J76" i="3"/>
  <c r="I76" i="3"/>
  <c r="K75" i="3"/>
  <c r="J75" i="3"/>
  <c r="I75" i="3"/>
  <c r="K74" i="3"/>
  <c r="J74" i="3"/>
  <c r="I74" i="3"/>
  <c r="K73" i="3"/>
  <c r="J73" i="3"/>
  <c r="I73" i="3"/>
  <c r="K72" i="3"/>
  <c r="J72" i="3"/>
  <c r="I72" i="3"/>
  <c r="K71" i="3"/>
  <c r="J71" i="3"/>
  <c r="I71" i="3"/>
  <c r="K70" i="3"/>
  <c r="J70" i="3"/>
  <c r="I70" i="3"/>
  <c r="K69" i="3"/>
  <c r="J69" i="3"/>
  <c r="I69" i="3"/>
  <c r="K68" i="3"/>
  <c r="J68" i="3"/>
  <c r="I68" i="3"/>
  <c r="K67" i="3"/>
  <c r="J67" i="3"/>
  <c r="I67" i="3"/>
  <c r="K66" i="3"/>
  <c r="J66" i="3"/>
  <c r="I66" i="3"/>
  <c r="K65" i="3"/>
  <c r="J65" i="3"/>
  <c r="I65" i="3"/>
  <c r="K64" i="3"/>
  <c r="J64" i="3"/>
  <c r="I64" i="3"/>
  <c r="K63" i="3"/>
  <c r="J63" i="3"/>
  <c r="I63" i="3"/>
  <c r="K62" i="3"/>
  <c r="J62" i="3"/>
  <c r="I62" i="3"/>
  <c r="K61" i="3"/>
  <c r="J61" i="3"/>
  <c r="I61" i="3"/>
  <c r="K60" i="3"/>
  <c r="J60" i="3"/>
  <c r="I60" i="3"/>
  <c r="K59" i="3"/>
  <c r="J59" i="3"/>
  <c r="I59" i="3"/>
  <c r="K58" i="3"/>
  <c r="J58" i="3"/>
  <c r="I58" i="3"/>
  <c r="K57" i="3"/>
  <c r="J57" i="3"/>
  <c r="I57" i="3"/>
  <c r="K56" i="3"/>
  <c r="J56" i="3"/>
  <c r="I56" i="3"/>
  <c r="K55" i="3"/>
  <c r="J55" i="3"/>
  <c r="I55" i="3"/>
  <c r="K54" i="3"/>
  <c r="J54" i="3"/>
  <c r="I54" i="3"/>
  <c r="K53" i="3"/>
  <c r="J53" i="3"/>
  <c r="I53" i="3"/>
  <c r="K52" i="3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7" i="3"/>
  <c r="J47" i="3"/>
  <c r="I47" i="3"/>
  <c r="K46" i="3"/>
  <c r="J46" i="3"/>
  <c r="I46" i="3"/>
  <c r="K45" i="3"/>
  <c r="J45" i="3"/>
  <c r="I45" i="3"/>
  <c r="K44" i="3"/>
  <c r="J44" i="3"/>
  <c r="I44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8" i="3"/>
  <c r="J38" i="3"/>
  <c r="I38" i="3"/>
  <c r="J37" i="3"/>
  <c r="I37" i="3"/>
  <c r="K37" i="3"/>
  <c r="K36" i="3"/>
  <c r="J36" i="3"/>
  <c r="I36" i="3"/>
  <c r="J35" i="3"/>
  <c r="I35" i="3"/>
  <c r="K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J28" i="3"/>
  <c r="I28" i="3"/>
  <c r="K28" i="3"/>
  <c r="K27" i="3"/>
  <c r="J27" i="3"/>
  <c r="I27" i="3"/>
  <c r="K26" i="3"/>
  <c r="J26" i="3"/>
  <c r="I26" i="3"/>
  <c r="K25" i="3"/>
  <c r="J25" i="3"/>
  <c r="I25" i="3"/>
  <c r="K24" i="3"/>
  <c r="I24" i="3"/>
  <c r="J24" i="3"/>
  <c r="K23" i="3"/>
  <c r="I23" i="3"/>
  <c r="J23" i="3"/>
  <c r="K22" i="3"/>
  <c r="J22" i="3"/>
  <c r="I22" i="3"/>
  <c r="J21" i="3"/>
  <c r="I21" i="3"/>
  <c r="K21" i="3"/>
  <c r="K20" i="3"/>
  <c r="J20" i="3"/>
  <c r="I20" i="3"/>
  <c r="K19" i="3"/>
  <c r="J19" i="3"/>
  <c r="I19" i="3"/>
  <c r="K18" i="3"/>
  <c r="J18" i="3"/>
  <c r="J17" i="3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I18" i="1"/>
  <c r="K18" i="1"/>
  <c r="J19" i="1"/>
  <c r="K19" i="1"/>
  <c r="J20" i="1"/>
  <c r="K20" i="1"/>
  <c r="I21" i="1"/>
  <c r="J21" i="1"/>
  <c r="J22" i="1"/>
  <c r="K22" i="1"/>
  <c r="I23" i="1"/>
  <c r="K23" i="1"/>
  <c r="I24" i="1"/>
  <c r="K24" i="1"/>
  <c r="J25" i="1"/>
  <c r="K25" i="1"/>
  <c r="J26" i="1"/>
  <c r="K26" i="1"/>
  <c r="J27" i="1"/>
  <c r="K27" i="1"/>
  <c r="I28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I35" i="1"/>
  <c r="J35" i="1"/>
  <c r="J36" i="1"/>
  <c r="K36" i="1"/>
  <c r="I37" i="1"/>
  <c r="J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J17" i="1"/>
  <c r="H22" i="1"/>
  <c r="I22" i="1" s="1"/>
  <c r="H23" i="1"/>
  <c r="J23" i="1" s="1"/>
  <c r="H24" i="1"/>
  <c r="J24" i="1" s="1"/>
  <c r="H25" i="1"/>
  <c r="I25" i="1" s="1"/>
  <c r="H26" i="1"/>
  <c r="I26" i="1" s="1"/>
  <c r="H27" i="1"/>
  <c r="I27" i="1" s="1"/>
  <c r="H28" i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K35" i="1" s="1"/>
  <c r="H36" i="1"/>
  <c r="I36" i="1" s="1"/>
  <c r="H37" i="1"/>
  <c r="K37" i="1" s="1"/>
  <c r="H17" i="1"/>
  <c r="K17" i="1" s="1"/>
  <c r="H18" i="1"/>
  <c r="J18" i="1" s="1"/>
  <c r="H19" i="1"/>
  <c r="I19" i="1" s="1"/>
  <c r="H20" i="1"/>
  <c r="I20" i="1" s="1"/>
  <c r="H21" i="1"/>
  <c r="K21" i="1" s="1"/>
  <c r="I17" i="1" l="1"/>
  <c r="I17" i="3"/>
  <c r="I18" i="3"/>
</calcChain>
</file>

<file path=xl/sharedStrings.xml><?xml version="1.0" encoding="utf-8"?>
<sst xmlns="http://schemas.openxmlformats.org/spreadsheetml/2006/main" count="2287" uniqueCount="159">
  <si>
    <r>
      <t xml:space="preserve">Funded Pupils
</t>
    </r>
    <r>
      <rPr>
        <i/>
        <sz val="10"/>
        <rFont val="Arial"/>
        <family val="2"/>
      </rPr>
      <t>(do not include Enhanced Provision or Special School pupils here)</t>
    </r>
  </si>
  <si>
    <t>Pupil 1</t>
  </si>
  <si>
    <t>Pupil 2</t>
  </si>
  <si>
    <t>Pupil 3</t>
  </si>
  <si>
    <t>Pupil 4</t>
  </si>
  <si>
    <t>Pupil 5</t>
  </si>
  <si>
    <t>Pupil 6</t>
  </si>
  <si>
    <t>Pupil 7</t>
  </si>
  <si>
    <t>Pupil 8</t>
  </si>
  <si>
    <t>Pupil 9</t>
  </si>
  <si>
    <t>Pupil 10</t>
  </si>
  <si>
    <t>Pupil 11</t>
  </si>
  <si>
    <t>Pupil 12</t>
  </si>
  <si>
    <t>Pupil 13</t>
  </si>
  <si>
    <t>Pupil 14</t>
  </si>
  <si>
    <t>Pupil 15</t>
  </si>
  <si>
    <t>Band</t>
  </si>
  <si>
    <t>4+</t>
  </si>
  <si>
    <t>Pupil 16</t>
  </si>
  <si>
    <t>Pupil 17</t>
  </si>
  <si>
    <t>Pupil 18</t>
  </si>
  <si>
    <t>Pupil 19</t>
  </si>
  <si>
    <t>Pupil 20</t>
  </si>
  <si>
    <t>Pupil 21</t>
  </si>
  <si>
    <t>Pupil 22</t>
  </si>
  <si>
    <t>Pupil 23</t>
  </si>
  <si>
    <t>Pupil 24</t>
  </si>
  <si>
    <t>Pupil 25</t>
  </si>
  <si>
    <t>Pupil 26</t>
  </si>
  <si>
    <t>Pupil 27</t>
  </si>
  <si>
    <t>Pupil 28</t>
  </si>
  <si>
    <t>Pupil 29</t>
  </si>
  <si>
    <t>Pupil 30</t>
  </si>
  <si>
    <t>Pupil 31</t>
  </si>
  <si>
    <t>Pupil 32</t>
  </si>
  <si>
    <t>Pupil 33</t>
  </si>
  <si>
    <t>Pupil 34</t>
  </si>
  <si>
    <t>Pupil 35</t>
  </si>
  <si>
    <t>Pupil 36</t>
  </si>
  <si>
    <t>Pupil 37</t>
  </si>
  <si>
    <t>Pupil 38</t>
  </si>
  <si>
    <t>Pupil 39</t>
  </si>
  <si>
    <t>Pupil 40</t>
  </si>
  <si>
    <t>Pupil 41</t>
  </si>
  <si>
    <t>Pupil 42</t>
  </si>
  <si>
    <t>Pupil 43</t>
  </si>
  <si>
    <t>Pupil 44</t>
  </si>
  <si>
    <t>Pupil 45</t>
  </si>
  <si>
    <t>Pupil 46</t>
  </si>
  <si>
    <t>Pupil 47</t>
  </si>
  <si>
    <t>Pupil 48</t>
  </si>
  <si>
    <t>Pupil 49</t>
  </si>
  <si>
    <t>Pupil 50</t>
  </si>
  <si>
    <t>Pupil 51</t>
  </si>
  <si>
    <t>Pupil 52</t>
  </si>
  <si>
    <t>Pupil 53</t>
  </si>
  <si>
    <t>Pupil 54</t>
  </si>
  <si>
    <t>Pupil 55</t>
  </si>
  <si>
    <t>Pupil 56</t>
  </si>
  <si>
    <t>Pupil 57</t>
  </si>
  <si>
    <t>Pupil 58</t>
  </si>
  <si>
    <t>Pupil 59</t>
  </si>
  <si>
    <t>Pupil 60</t>
  </si>
  <si>
    <t>Pupil 61</t>
  </si>
  <si>
    <t>Pupil 62</t>
  </si>
  <si>
    <t>Pupil 63</t>
  </si>
  <si>
    <t>Pupil 64</t>
  </si>
  <si>
    <t>Pupil 65</t>
  </si>
  <si>
    <t>Pupil 66</t>
  </si>
  <si>
    <t>Pupil 67</t>
  </si>
  <si>
    <t>Pupil 68</t>
  </si>
  <si>
    <t>Pupil 69</t>
  </si>
  <si>
    <t>Pupil 70</t>
  </si>
  <si>
    <t>Pupil 71</t>
  </si>
  <si>
    <t>Pupil 72</t>
  </si>
  <si>
    <t>Pupil 73</t>
  </si>
  <si>
    <t>Pupil 74</t>
  </si>
  <si>
    <t>Pupil 75</t>
  </si>
  <si>
    <t>Pupil 76</t>
  </si>
  <si>
    <t>Pupil 77</t>
  </si>
  <si>
    <t>Pupil 78</t>
  </si>
  <si>
    <t>Pupil 79</t>
  </si>
  <si>
    <t>Pupil 80</t>
  </si>
  <si>
    <t>Pupil 81</t>
  </si>
  <si>
    <t>Pupil 82</t>
  </si>
  <si>
    <t>Pupil 83</t>
  </si>
  <si>
    <t>Pupil 84</t>
  </si>
  <si>
    <t>Pupil 85</t>
  </si>
  <si>
    <t>Pupil 86</t>
  </si>
  <si>
    <t>Pupil 87</t>
  </si>
  <si>
    <t>Pupil 88</t>
  </si>
  <si>
    <t>Pupil 89</t>
  </si>
  <si>
    <t>Pupil 90</t>
  </si>
  <si>
    <t>Pupil 91</t>
  </si>
  <si>
    <t>Pupil 92</t>
  </si>
  <si>
    <t>Pupil 93</t>
  </si>
  <si>
    <t>Pupil 94</t>
  </si>
  <si>
    <t>Pupil 95</t>
  </si>
  <si>
    <t>Pupil 96</t>
  </si>
  <si>
    <t>Pupil 97</t>
  </si>
  <si>
    <t>Pupil 98</t>
  </si>
  <si>
    <t>Pupil 99</t>
  </si>
  <si>
    <t>Pupil 100</t>
  </si>
  <si>
    <t>Only complete one of these columns for each pupil</t>
  </si>
  <si>
    <t>Rate for hourly calculations</t>
  </si>
  <si>
    <t>Annual Top-up</t>
  </si>
  <si>
    <r>
      <t xml:space="preserve">This sheet can be used to calculate funding allocated by hours </t>
    </r>
    <r>
      <rPr>
        <b/>
        <sz val="10"/>
        <color theme="1"/>
        <rFont val="Arial"/>
        <family val="2"/>
      </rPr>
      <t>or</t>
    </r>
    <r>
      <rPr>
        <sz val="10"/>
        <color theme="1"/>
        <rFont val="Arial"/>
        <family val="2"/>
      </rPr>
      <t xml:space="preserve"> the new ECC banding scheme</t>
    </r>
  </si>
  <si>
    <t>ESSEX SCHOOL HOLIDAYS</t>
  </si>
  <si>
    <t>HOLIDAY</t>
  </si>
  <si>
    <t>FIN YR</t>
  </si>
  <si>
    <t>START</t>
  </si>
  <si>
    <t>END</t>
  </si>
  <si>
    <t>SCH DAYS</t>
  </si>
  <si>
    <t>2012/13</t>
  </si>
  <si>
    <t>2014/15</t>
  </si>
  <si>
    <t>2015/16</t>
  </si>
  <si>
    <t>2016/17</t>
  </si>
  <si>
    <t>2017/18</t>
  </si>
  <si>
    <t>2018/19</t>
  </si>
  <si>
    <t>2013/14</t>
  </si>
  <si>
    <t>Start date</t>
  </si>
  <si>
    <t>End date</t>
  </si>
  <si>
    <t>No. of Support Hrs on SEND EHCP</t>
  </si>
  <si>
    <t xml:space="preserve"> Funding (bands)</t>
  </si>
  <si>
    <t>No. of additional support hours</t>
  </si>
  <si>
    <t xml:space="preserve"> Funding SEND (hours)</t>
  </si>
  <si>
    <t xml:space="preserve"> Funding Additional  (hours)</t>
  </si>
  <si>
    <t>Reclaim</t>
  </si>
  <si>
    <t>Calculations are based on 193 days in the financial year and 64, 72 and 57 days for summer 18, autumn 18 &amp; spring 19 respectively.</t>
  </si>
  <si>
    <t>2018-19 High Needs Block SEND &amp; EHCP Funding - Mainstream Schools</t>
  </si>
  <si>
    <t>2017-18 High Needs Block SEND &amp; EHCP Funding - Mainstream Schools</t>
  </si>
  <si>
    <t>Estimated 2019-20 High Needs Block SEND &amp; EHCP Funding - Mainstream Schools</t>
  </si>
  <si>
    <t>Calculations are based on 191 days in the financial year and 61, 73 and 57 days for summer 19, autumn 19 &amp; spring 20 respectively.</t>
  </si>
  <si>
    <t>Calculations are based on 194 days in the financial year and 63, 73 and 58 days for summer 17, autumn 17 &amp; spring 18 respectively.</t>
  </si>
  <si>
    <t>2019/20</t>
  </si>
  <si>
    <t>Estimated 2020-21 High Needs Block SEND &amp; EHCP Funding - Mainstream Schools</t>
  </si>
  <si>
    <t>Calculations are based on 190 days in the financial year and 62, 73 and 55 days for summer 20, autumn 20 &amp; spring 21 respectively.</t>
  </si>
  <si>
    <t>5+</t>
  </si>
  <si>
    <t>2020/21</t>
  </si>
  <si>
    <t>2021/22</t>
  </si>
  <si>
    <t>Estimated 2021-22 High Needs Block SEND &amp; EHCP Funding - Mainstream Schools</t>
  </si>
  <si>
    <t>Calculations are based on 198 days in the financial year and 67, 73 and 58 days for summer 21, autumn 21 &amp; spring 22 respectively.</t>
  </si>
  <si>
    <t>2022/23</t>
  </si>
  <si>
    <t>Estimated 2022-23 High Needs Block SEND &amp; EHCP Funding - Mainstream Schools</t>
  </si>
  <si>
    <t>2023/24</t>
  </si>
  <si>
    <t>Calculations are based on 193 days in the financial year and 62, 74 and 57 days for summer 22, autumn 22 &amp; spring 23 respectively.</t>
  </si>
  <si>
    <t>2024/25</t>
  </si>
  <si>
    <t>Estimated 2023-24 High Needs Block SEND &amp; EHCP Funding - Mainstream Schools</t>
  </si>
  <si>
    <r>
      <t xml:space="preserve">This sheet can be used to calculate funding allocated by hours </t>
    </r>
    <r>
      <rPr>
        <b/>
        <sz val="10"/>
        <color theme="1"/>
        <rFont val="Arial"/>
        <family val="2"/>
      </rPr>
      <t>or</t>
    </r>
    <r>
      <rPr>
        <sz val="10"/>
        <color theme="1"/>
        <rFont val="Arial"/>
        <family val="2"/>
      </rPr>
      <t xml:space="preserve"> the ECC banding scheme</t>
    </r>
  </si>
  <si>
    <t>Calculations are based on 192 days in the financial year and 63, 73 and 56 days for summer 23, autumn 23 &amp; spring 24 respectively.</t>
  </si>
  <si>
    <t>Estimated 2024-25 High Needs Block SEND &amp; EHCP Funding - Mainstream Schools</t>
  </si>
  <si>
    <t>Calculations are based on 197 days in the financial year and 66, 75 and 56 days for summer 24, autumn 24 &amp; spring 25 respectively.</t>
  </si>
  <si>
    <t>2025/26</t>
  </si>
  <si>
    <t>Estimated 2025-26 High Needs Block SEND &amp; EHCP Funding - Mainstream Schools</t>
  </si>
  <si>
    <t>This sheet can be used to calculate funding allocated on the ECC banding scheme</t>
  </si>
  <si>
    <t>2026/27</t>
  </si>
  <si>
    <t>Totals</t>
  </si>
  <si>
    <t>Total</t>
  </si>
  <si>
    <r>
      <t>Calculations are based on 190 days in the financial year and 60, 75 and 5</t>
    </r>
    <r>
      <rPr>
        <strike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days for summer 25, autumn 25 &amp; spring 26 respectively.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</si>
</sst>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dd/mm/yy;@"/>
    <numFmt numFmtId="166" formatCode="&quot;£&quot;#,##0.00"/>
  </numFmts>
  <fonts count="1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trike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4" fillId="2" borderId="1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Alignment="1" applyProtection="1">
      <alignment horizontal="center"/>
      <protection hidden="1"/>
    </xf>
    <xf numFmtId="0" fontId="4" fillId="2" borderId="4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hidden="1"/>
    </xf>
    <xf numFmtId="0" fontId="0" fillId="0" borderId="5" xfId="0" applyBorder="1"/>
    <xf numFmtId="0" fontId="2" fillId="0" borderId="5" xfId="0" applyFont="1" applyBorder="1" applyAlignment="1" applyProtection="1">
      <alignment horizontal="center" vertical="center" wrapText="1"/>
      <protection hidden="1"/>
    </xf>
    <xf numFmtId="2" fontId="4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right"/>
    </xf>
    <xf numFmtId="0" fontId="8" fillId="4" borderId="5" xfId="0" applyFont="1" applyFill="1" applyBorder="1"/>
    <xf numFmtId="164" fontId="0" fillId="0" borderId="5" xfId="0" applyNumberFormat="1" applyBorder="1"/>
    <xf numFmtId="0" fontId="1" fillId="4" borderId="5" xfId="0" applyFont="1" applyFill="1" applyBorder="1" applyAlignment="1">
      <alignment horizontal="right"/>
    </xf>
    <xf numFmtId="164" fontId="1" fillId="4" borderId="5" xfId="0" applyNumberFormat="1" applyFont="1" applyFill="1" applyBorder="1"/>
    <xf numFmtId="0" fontId="0" fillId="0" borderId="5" xfId="0" applyBorder="1" applyAlignment="1">
      <alignment horizontal="right"/>
    </xf>
    <xf numFmtId="0" fontId="7" fillId="5" borderId="0" xfId="0" applyFont="1" applyFill="1"/>
    <xf numFmtId="0" fontId="0" fillId="5" borderId="0" xfId="0" applyFill="1"/>
    <xf numFmtId="0" fontId="5" fillId="5" borderId="0" xfId="0" applyFont="1" applyFill="1"/>
    <xf numFmtId="0" fontId="1" fillId="0" borderId="0" xfId="0" applyFont="1"/>
    <xf numFmtId="0" fontId="1" fillId="0" borderId="0" xfId="0" applyFont="1" applyFill="1"/>
    <xf numFmtId="0" fontId="9" fillId="0" borderId="0" xfId="0" applyFont="1" applyAlignment="1">
      <alignment horizontal="center"/>
    </xf>
    <xf numFmtId="165" fontId="10" fillId="6" borderId="0" xfId="0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/>
    <xf numFmtId="165" fontId="10" fillId="0" borderId="0" xfId="0" applyNumberFormat="1" applyFont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14" fontId="4" fillId="2" borderId="5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66" fontId="0" fillId="0" borderId="5" xfId="0" applyNumberFormat="1" applyBorder="1"/>
    <xf numFmtId="0" fontId="2" fillId="0" borderId="5" xfId="0" applyFont="1" applyBorder="1" applyAlignment="1" applyProtection="1">
      <alignment horizontal="center" vertical="center" wrapText="1"/>
      <protection hidden="1"/>
    </xf>
    <xf numFmtId="165" fontId="10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6" borderId="0" xfId="1" applyFont="1" applyFill="1" applyAlignment="1">
      <alignment horizontal="center"/>
    </xf>
    <xf numFmtId="165" fontId="10" fillId="6" borderId="0" xfId="1" applyNumberFormat="1" applyFont="1" applyFill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5" fillId="5" borderId="0" xfId="0" applyFont="1" applyFill="1" applyAlignment="1">
      <alignment horizontal="left" wrapText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7" fillId="5" borderId="0" xfId="0" applyFont="1" applyFill="1" applyProtection="1"/>
    <xf numFmtId="0" fontId="0" fillId="5" borderId="0" xfId="0" applyFill="1" applyProtection="1"/>
    <xf numFmtId="0" fontId="5" fillId="5" borderId="0" xfId="0" applyFont="1" applyFill="1" applyProtection="1"/>
    <xf numFmtId="0" fontId="5" fillId="5" borderId="0" xfId="0" applyFont="1" applyFill="1" applyAlignment="1" applyProtection="1">
      <alignment horizontal="left" wrapText="1"/>
    </xf>
    <xf numFmtId="0" fontId="2" fillId="3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0" fillId="0" borderId="0" xfId="0" applyFill="1"/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6" fillId="5" borderId="0" xfId="0" applyFont="1" applyFill="1" applyAlignment="1" applyProtection="1">
      <alignment horizontal="left"/>
    </xf>
    <xf numFmtId="0" fontId="5" fillId="5" borderId="0" xfId="0" applyFont="1" applyFill="1" applyAlignment="1" applyProtection="1">
      <alignment horizontal="left"/>
    </xf>
    <xf numFmtId="4" fontId="2" fillId="0" borderId="3" xfId="0" applyNumberFormat="1" applyFont="1" applyFill="1" applyBorder="1" applyAlignment="1" applyProtection="1">
      <alignment horizontal="right"/>
      <protection hidden="1"/>
    </xf>
    <xf numFmtId="3" fontId="2" fillId="0" borderId="3" xfId="0" applyNumberFormat="1" applyFont="1" applyFill="1" applyBorder="1" applyAlignment="1" applyProtection="1">
      <alignment horizontal="right"/>
      <protection hidden="1"/>
    </xf>
    <xf numFmtId="0" fontId="0" fillId="6" borderId="5" xfId="0" applyFill="1" applyBorder="1"/>
    <xf numFmtId="0" fontId="0" fillId="6" borderId="5" xfId="0" applyFill="1" applyBorder="1" applyAlignment="1">
      <alignment vertical="center"/>
    </xf>
    <xf numFmtId="3" fontId="0" fillId="6" borderId="5" xfId="0" applyNumberFormat="1" applyFill="1" applyBorder="1" applyAlignment="1">
      <alignment vertical="center"/>
    </xf>
    <xf numFmtId="0" fontId="2" fillId="0" borderId="6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1F32DC9B-A7D1-475A-B4DE-353CCD4482C2}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N%20Provision%20Development\Learning%20Support\2018-19\2018-19%20SEN%20LSA%20fund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N%20Provision%20Development\Learning%20Support\2016-17\Maintained%20schools\Feb-Mar%2017\Payment%20Request%20-%20LSA%20Payments%20Mar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pire - not paid"/>
      <sheetName val="banding summary"/>
      <sheetName val="Sheet1"/>
      <sheetName val="18-19 S251"/>
      <sheetName val="conversion clawbacks"/>
      <sheetName val="17-18 summary"/>
      <sheetName val="IPRAs without funding"/>
      <sheetName val="resolved queries"/>
      <sheetName val="Funding queries"/>
      <sheetName val="school summary"/>
      <sheetName val="Pupil summary"/>
      <sheetName val="prev year"/>
      <sheetName val="Acad 17-18 S251"/>
      <sheetName val="2018-19"/>
      <sheetName val="Pupil list"/>
      <sheetName val="academy payments"/>
      <sheetName val="academy coding"/>
      <sheetName val="maintained schools payments"/>
      <sheetName val="maintained schools coding"/>
      <sheetName val="Removed from spreadsheets "/>
      <sheetName val="academy school data"/>
      <sheetName val="maintained school data"/>
      <sheetName val="holidays"/>
      <sheetName val="rates"/>
      <sheetName val="Sheet2"/>
      <sheetName val="dual reg or funded in unit"/>
      <sheetName val="Sheet3"/>
      <sheetName val="2018-19 SEN LSA funding"/>
    </sheetNames>
    <sheetDataSet>
      <sheetData sheetId="0">
        <row r="3">
          <cell r="AI3">
            <v>0</v>
          </cell>
        </row>
      </sheetData>
      <sheetData sheetId="1"/>
      <sheetData sheetId="2"/>
      <sheetData sheetId="3">
        <row r="1">
          <cell r="P1" t="str">
            <v>Total</v>
          </cell>
        </row>
      </sheetData>
      <sheetData sheetId="4">
        <row r="3">
          <cell r="A3">
            <v>2251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C1"/>
        </row>
      </sheetData>
      <sheetData sheetId="12">
        <row r="3">
          <cell r="AJ3">
            <v>43069</v>
          </cell>
        </row>
      </sheetData>
      <sheetData sheetId="13">
        <row r="1">
          <cell r="C1"/>
        </row>
      </sheetData>
      <sheetData sheetId="14">
        <row r="1">
          <cell r="C1" t="str">
            <v>Master list</v>
          </cell>
        </row>
      </sheetData>
      <sheetData sheetId="15">
        <row r="1">
          <cell r="C1"/>
        </row>
      </sheetData>
      <sheetData sheetId="16">
        <row r="3">
          <cell r="AI3">
            <v>89609</v>
          </cell>
        </row>
      </sheetData>
      <sheetData sheetId="17">
        <row r="1">
          <cell r="B1"/>
        </row>
      </sheetData>
      <sheetData sheetId="18">
        <row r="3">
          <cell r="AI3">
            <v>73266</v>
          </cell>
        </row>
      </sheetData>
      <sheetData sheetId="19"/>
      <sheetData sheetId="20">
        <row r="1">
          <cell r="A1" t="str">
            <v>SchoolName</v>
          </cell>
          <cell r="B1" t="str">
            <v>DFENo</v>
          </cell>
          <cell r="C1" t="str">
            <v>authority_code</v>
          </cell>
          <cell r="D1" t="str">
            <v>SchoolType</v>
          </cell>
          <cell r="E1" t="str">
            <v>District</v>
          </cell>
        </row>
        <row r="2">
          <cell r="B2">
            <v>2116</v>
          </cell>
          <cell r="C2">
            <v>881</v>
          </cell>
          <cell r="D2" t="str">
            <v>Outer Fringe</v>
          </cell>
          <cell r="E2" t="str">
            <v>Harlow</v>
          </cell>
          <cell r="F2">
            <v>467.20038400000004</v>
          </cell>
          <cell r="G2">
            <v>467</v>
          </cell>
        </row>
        <row r="3">
          <cell r="B3">
            <v>4010</v>
          </cell>
          <cell r="C3">
            <v>881</v>
          </cell>
          <cell r="D3" t="str">
            <v>Ordinary</v>
          </cell>
          <cell r="E3" t="str">
            <v>Braintree</v>
          </cell>
          <cell r="F3">
            <v>451.03608500000001</v>
          </cell>
          <cell r="G3">
            <v>451</v>
          </cell>
        </row>
        <row r="4">
          <cell r="B4">
            <v>5442</v>
          </cell>
          <cell r="C4">
            <v>881</v>
          </cell>
          <cell r="D4" t="str">
            <v>Outer Fringe</v>
          </cell>
          <cell r="E4" t="str">
            <v>Brentwood</v>
          </cell>
          <cell r="F4">
            <v>467.20038400000004</v>
          </cell>
          <cell r="G4">
            <v>467</v>
          </cell>
        </row>
        <row r="5">
          <cell r="B5">
            <v>5235</v>
          </cell>
          <cell r="C5">
            <v>881</v>
          </cell>
          <cell r="D5" t="str">
            <v>Ordinary</v>
          </cell>
          <cell r="E5" t="str">
            <v>Rochford</v>
          </cell>
          <cell r="F5">
            <v>451.03608500000001</v>
          </cell>
          <cell r="G5">
            <v>451</v>
          </cell>
        </row>
        <row r="6">
          <cell r="B6">
            <v>6908</v>
          </cell>
          <cell r="C6">
            <v>881</v>
          </cell>
          <cell r="D6" t="str">
            <v>Outer Fringe</v>
          </cell>
          <cell r="E6" t="str">
            <v>Basildon</v>
          </cell>
          <cell r="F6">
            <v>467.20038400000004</v>
          </cell>
          <cell r="G6">
            <v>467</v>
          </cell>
        </row>
        <row r="7">
          <cell r="B7">
            <v>6909</v>
          </cell>
          <cell r="C7">
            <v>881</v>
          </cell>
          <cell r="D7" t="str">
            <v>Outer Fringe</v>
          </cell>
          <cell r="E7" t="str">
            <v>Basildon</v>
          </cell>
          <cell r="F7">
            <v>467.20038400000004</v>
          </cell>
          <cell r="G7">
            <v>467</v>
          </cell>
        </row>
        <row r="8">
          <cell r="B8">
            <v>4005</v>
          </cell>
          <cell r="C8">
            <v>881</v>
          </cell>
          <cell r="D8" t="str">
            <v>Outer Fringe</v>
          </cell>
          <cell r="E8" t="str">
            <v>Brentwood</v>
          </cell>
          <cell r="F8">
            <v>467.20038400000004</v>
          </cell>
          <cell r="G8">
            <v>467</v>
          </cell>
        </row>
        <row r="9">
          <cell r="B9">
            <v>2100</v>
          </cell>
          <cell r="C9">
            <v>881</v>
          </cell>
          <cell r="D9" t="str">
            <v>Ordinary</v>
          </cell>
          <cell r="E9" t="str">
            <v>Uttlesford</v>
          </cell>
          <cell r="F9">
            <v>451.03608500000001</v>
          </cell>
          <cell r="G9">
            <v>451</v>
          </cell>
        </row>
        <row r="10">
          <cell r="B10">
            <v>4027</v>
          </cell>
          <cell r="C10">
            <v>881</v>
          </cell>
          <cell r="D10" t="str">
            <v>Outer Fringe</v>
          </cell>
          <cell r="E10" t="str">
            <v>Brentwood</v>
          </cell>
          <cell r="F10">
            <v>467.20038400000004</v>
          </cell>
          <cell r="G10">
            <v>467</v>
          </cell>
        </row>
        <row r="11">
          <cell r="B11">
            <v>5461</v>
          </cell>
          <cell r="C11">
            <v>881</v>
          </cell>
          <cell r="D11" t="str">
            <v>Outer Fringe</v>
          </cell>
          <cell r="E11" t="str">
            <v>Brentwood</v>
          </cell>
          <cell r="F11">
            <v>467.20038400000004</v>
          </cell>
          <cell r="G11">
            <v>467</v>
          </cell>
        </row>
        <row r="12">
          <cell r="B12">
            <v>2024</v>
          </cell>
          <cell r="C12">
            <v>881</v>
          </cell>
          <cell r="D12" t="str">
            <v>Outer Fringe</v>
          </cell>
          <cell r="E12" t="str">
            <v>Basildon</v>
          </cell>
          <cell r="F12">
            <v>467.20038400000004</v>
          </cell>
          <cell r="G12">
            <v>467</v>
          </cell>
        </row>
        <row r="13">
          <cell r="B13">
            <v>4333</v>
          </cell>
          <cell r="C13">
            <v>881</v>
          </cell>
          <cell r="D13" t="str">
            <v>Outer Fringe</v>
          </cell>
          <cell r="E13" t="str">
            <v>Harlow</v>
          </cell>
          <cell r="F13">
            <v>467.20038400000004</v>
          </cell>
          <cell r="G13">
            <v>467</v>
          </cell>
        </row>
        <row r="14">
          <cell r="B14">
            <v>4333</v>
          </cell>
          <cell r="C14">
            <v>881</v>
          </cell>
          <cell r="D14" t="str">
            <v>Outer Fringe</v>
          </cell>
          <cell r="E14" t="str">
            <v>Harlow</v>
          </cell>
          <cell r="F14">
            <v>467.20038400000004</v>
          </cell>
          <cell r="G14">
            <v>467</v>
          </cell>
        </row>
        <row r="15">
          <cell r="B15">
            <v>2085</v>
          </cell>
          <cell r="C15">
            <v>881</v>
          </cell>
          <cell r="D15" t="str">
            <v>Ordinary</v>
          </cell>
          <cell r="E15" t="str">
            <v>Tendring</v>
          </cell>
          <cell r="F15">
            <v>451.03608500000001</v>
          </cell>
          <cell r="G15">
            <v>451</v>
          </cell>
        </row>
        <row r="16">
          <cell r="B16">
            <v>5238</v>
          </cell>
          <cell r="C16">
            <v>881</v>
          </cell>
          <cell r="D16" t="str">
            <v>Outer Fringe</v>
          </cell>
          <cell r="E16" t="str">
            <v>Basildon</v>
          </cell>
          <cell r="F16">
            <v>467.20038400000004</v>
          </cell>
          <cell r="G16">
            <v>467</v>
          </cell>
        </row>
        <row r="17">
          <cell r="B17">
            <v>2025</v>
          </cell>
          <cell r="C17">
            <v>881</v>
          </cell>
          <cell r="D17" t="str">
            <v>Ordinary</v>
          </cell>
          <cell r="E17" t="str">
            <v>Tendring</v>
          </cell>
          <cell r="F17">
            <v>451.03608500000001</v>
          </cell>
          <cell r="G17">
            <v>451</v>
          </cell>
        </row>
        <row r="18">
          <cell r="B18">
            <v>5419</v>
          </cell>
          <cell r="C18">
            <v>881</v>
          </cell>
          <cell r="D18" t="str">
            <v>Ordinary</v>
          </cell>
          <cell r="E18" t="str">
            <v>Castle Point</v>
          </cell>
          <cell r="F18">
            <v>451.03608500000001</v>
          </cell>
          <cell r="G18">
            <v>451</v>
          </cell>
        </row>
        <row r="19">
          <cell r="B19">
            <v>5429</v>
          </cell>
          <cell r="C19">
            <v>881</v>
          </cell>
          <cell r="D19" t="str">
            <v>Ordinary</v>
          </cell>
          <cell r="E19" t="str">
            <v>Chelmsford</v>
          </cell>
          <cell r="F19">
            <v>451.03608500000001</v>
          </cell>
          <cell r="G19">
            <v>451</v>
          </cell>
        </row>
        <row r="20">
          <cell r="B20">
            <v>5410</v>
          </cell>
          <cell r="C20">
            <v>881</v>
          </cell>
          <cell r="D20" t="str">
            <v>Ordinary</v>
          </cell>
          <cell r="E20" t="str">
            <v>Chelmsford</v>
          </cell>
          <cell r="F20">
            <v>451.03608500000001</v>
          </cell>
          <cell r="G20">
            <v>451</v>
          </cell>
        </row>
        <row r="21">
          <cell r="B21">
            <v>2132</v>
          </cell>
          <cell r="C21">
            <v>881</v>
          </cell>
          <cell r="D21" t="str">
            <v>Ordinary</v>
          </cell>
          <cell r="E21" t="str">
            <v>Colchester</v>
          </cell>
          <cell r="F21">
            <v>451.03608500000001</v>
          </cell>
          <cell r="G21">
            <v>451</v>
          </cell>
        </row>
        <row r="22">
          <cell r="B22">
            <v>2132</v>
          </cell>
          <cell r="C22">
            <v>881</v>
          </cell>
          <cell r="D22" t="str">
            <v>Ordinary</v>
          </cell>
          <cell r="E22" t="str">
            <v>Colchester</v>
          </cell>
          <cell r="F22">
            <v>451.03608500000001</v>
          </cell>
          <cell r="G22">
            <v>451</v>
          </cell>
        </row>
        <row r="23">
          <cell r="B23">
            <v>2125</v>
          </cell>
          <cell r="C23">
            <v>881</v>
          </cell>
          <cell r="D23" t="str">
            <v>Inner Fringe</v>
          </cell>
          <cell r="E23" t="str">
            <v>Epping Forest</v>
          </cell>
          <cell r="F23">
            <v>473.97896099999997</v>
          </cell>
          <cell r="G23">
            <v>474</v>
          </cell>
        </row>
        <row r="24">
          <cell r="B24">
            <v>6910</v>
          </cell>
          <cell r="C24">
            <v>881</v>
          </cell>
          <cell r="D24" t="str">
            <v>Ordinary</v>
          </cell>
          <cell r="E24" t="str">
            <v>Tendring</v>
          </cell>
          <cell r="F24">
            <v>451.03608500000001</v>
          </cell>
          <cell r="G24">
            <v>451</v>
          </cell>
        </row>
        <row r="25">
          <cell r="B25">
            <v>5444</v>
          </cell>
          <cell r="C25">
            <v>881</v>
          </cell>
          <cell r="D25" t="str">
            <v>Ordinary</v>
          </cell>
          <cell r="E25" t="str">
            <v>Tendring</v>
          </cell>
          <cell r="F25">
            <v>451.03608500000001</v>
          </cell>
          <cell r="G25">
            <v>451</v>
          </cell>
        </row>
        <row r="26">
          <cell r="B26">
            <v>6911</v>
          </cell>
          <cell r="C26">
            <v>881</v>
          </cell>
          <cell r="D26" t="str">
            <v>Ordinary</v>
          </cell>
          <cell r="E26" t="str">
            <v>Colchester</v>
          </cell>
          <cell r="F26">
            <v>451.03608500000001</v>
          </cell>
          <cell r="G26">
            <v>451</v>
          </cell>
        </row>
        <row r="27">
          <cell r="B27">
            <v>5454</v>
          </cell>
          <cell r="C27">
            <v>881</v>
          </cell>
          <cell r="D27" t="str">
            <v>Ordinary</v>
          </cell>
          <cell r="E27" t="str">
            <v>Colchester</v>
          </cell>
          <cell r="F27">
            <v>451.03608500000001</v>
          </cell>
          <cell r="G27">
            <v>451</v>
          </cell>
        </row>
        <row r="28">
          <cell r="B28">
            <v>5443</v>
          </cell>
          <cell r="C28">
            <v>881</v>
          </cell>
          <cell r="D28" t="str">
            <v>Ordinary</v>
          </cell>
          <cell r="E28" t="str">
            <v>Colchester</v>
          </cell>
          <cell r="F28">
            <v>451.03608500000001</v>
          </cell>
          <cell r="G28">
            <v>451</v>
          </cell>
        </row>
        <row r="29">
          <cell r="B29">
            <v>5460</v>
          </cell>
          <cell r="C29">
            <v>881</v>
          </cell>
          <cell r="D29" t="str">
            <v>Ordinary</v>
          </cell>
          <cell r="E29" t="str">
            <v>Tendring</v>
          </cell>
          <cell r="F29">
            <v>451.03608500000001</v>
          </cell>
          <cell r="G29">
            <v>451</v>
          </cell>
        </row>
        <row r="30">
          <cell r="B30">
            <v>2094</v>
          </cell>
          <cell r="C30">
            <v>881</v>
          </cell>
          <cell r="D30" t="str">
            <v>Outer Fringe</v>
          </cell>
          <cell r="E30" t="str">
            <v>Harlow</v>
          </cell>
          <cell r="F30">
            <v>467.20038400000004</v>
          </cell>
          <cell r="G30">
            <v>467</v>
          </cell>
        </row>
        <row r="31">
          <cell r="B31">
            <v>5420</v>
          </cell>
          <cell r="C31">
            <v>881</v>
          </cell>
          <cell r="D31" t="str">
            <v>Ordinary</v>
          </cell>
          <cell r="E31" t="str">
            <v>Castle Point</v>
          </cell>
          <cell r="F31">
            <v>451.03608500000001</v>
          </cell>
          <cell r="G31">
            <v>451</v>
          </cell>
        </row>
        <row r="32">
          <cell r="B32">
            <v>5426</v>
          </cell>
          <cell r="C32">
            <v>881</v>
          </cell>
          <cell r="D32" t="str">
            <v>Inner Fringe</v>
          </cell>
          <cell r="E32" t="str">
            <v>Epping Forest</v>
          </cell>
          <cell r="F32">
            <v>473.97896099999997</v>
          </cell>
          <cell r="G32">
            <v>474</v>
          </cell>
        </row>
        <row r="33">
          <cell r="B33">
            <v>4001</v>
          </cell>
          <cell r="C33">
            <v>881</v>
          </cell>
          <cell r="D33" t="str">
            <v>Inner Fringe</v>
          </cell>
          <cell r="E33" t="str">
            <v>Epping Forest</v>
          </cell>
          <cell r="F33">
            <v>473.97896099999997</v>
          </cell>
          <cell r="G33">
            <v>474</v>
          </cell>
        </row>
        <row r="34">
          <cell r="B34">
            <v>4015</v>
          </cell>
          <cell r="C34">
            <v>881</v>
          </cell>
          <cell r="D34" t="str">
            <v>Ordinary</v>
          </cell>
          <cell r="E34" t="str">
            <v>Uttlesford</v>
          </cell>
          <cell r="F34">
            <v>451.03608500000001</v>
          </cell>
          <cell r="G34">
            <v>451</v>
          </cell>
        </row>
        <row r="35">
          <cell r="B35">
            <v>4015</v>
          </cell>
          <cell r="C35">
            <v>881</v>
          </cell>
          <cell r="D35" t="str">
            <v>Ordinary</v>
          </cell>
          <cell r="E35" t="str">
            <v>Uttlesford</v>
          </cell>
          <cell r="F35">
            <v>451.03608500000001</v>
          </cell>
          <cell r="G35">
            <v>451</v>
          </cell>
        </row>
        <row r="36">
          <cell r="B36">
            <v>2033</v>
          </cell>
          <cell r="C36">
            <v>881</v>
          </cell>
          <cell r="D36" t="str">
            <v>Outer Fringe</v>
          </cell>
          <cell r="E36" t="str">
            <v>Harlow</v>
          </cell>
          <cell r="F36">
            <v>467.20038400000004</v>
          </cell>
          <cell r="G36">
            <v>467</v>
          </cell>
        </row>
        <row r="37">
          <cell r="B37">
            <v>4390</v>
          </cell>
          <cell r="C37">
            <v>881</v>
          </cell>
          <cell r="D37" t="str">
            <v>Ordinary</v>
          </cell>
          <cell r="E37" t="str">
            <v>Chelmsford</v>
          </cell>
          <cell r="F37">
            <v>451.03608500000001</v>
          </cell>
          <cell r="G37">
            <v>451</v>
          </cell>
        </row>
        <row r="38">
          <cell r="B38">
            <v>4390</v>
          </cell>
          <cell r="C38">
            <v>881</v>
          </cell>
          <cell r="D38" t="str">
            <v>Ordinary</v>
          </cell>
          <cell r="E38" t="str">
            <v>Chelmsford</v>
          </cell>
          <cell r="F38">
            <v>451.03608500000001</v>
          </cell>
          <cell r="G38">
            <v>451</v>
          </cell>
        </row>
        <row r="39">
          <cell r="B39">
            <v>2598</v>
          </cell>
          <cell r="C39">
            <v>881</v>
          </cell>
          <cell r="D39" t="str">
            <v>Outer Fringe</v>
          </cell>
          <cell r="E39" t="str">
            <v>Basildon</v>
          </cell>
          <cell r="F39">
            <v>467.20038400000004</v>
          </cell>
          <cell r="G39">
            <v>467</v>
          </cell>
        </row>
        <row r="40">
          <cell r="B40">
            <v>3710</v>
          </cell>
          <cell r="C40">
            <v>881</v>
          </cell>
          <cell r="D40" t="str">
            <v>Ordinary</v>
          </cell>
          <cell r="E40" t="str">
            <v>Uttlesford</v>
          </cell>
          <cell r="F40">
            <v>451.03608500000001</v>
          </cell>
          <cell r="G40">
            <v>451</v>
          </cell>
        </row>
        <row r="41">
          <cell r="B41">
            <v>2097</v>
          </cell>
          <cell r="C41">
            <v>881</v>
          </cell>
          <cell r="D41" t="str">
            <v>Ordinary</v>
          </cell>
          <cell r="E41" t="str">
            <v>Tendring</v>
          </cell>
          <cell r="F41">
            <v>451.03608500000001</v>
          </cell>
          <cell r="G41">
            <v>451</v>
          </cell>
        </row>
        <row r="42">
          <cell r="B42">
            <v>2023</v>
          </cell>
          <cell r="C42">
            <v>881</v>
          </cell>
          <cell r="D42" t="str">
            <v>Outer Fringe</v>
          </cell>
          <cell r="E42" t="str">
            <v>Basildon</v>
          </cell>
          <cell r="F42">
            <v>467.20038400000004</v>
          </cell>
          <cell r="G42">
            <v>467</v>
          </cell>
        </row>
        <row r="43">
          <cell r="B43">
            <v>6906</v>
          </cell>
          <cell r="C43">
            <v>881</v>
          </cell>
          <cell r="D43" t="str">
            <v>Ordinary</v>
          </cell>
          <cell r="E43" t="str">
            <v>Rochford</v>
          </cell>
          <cell r="F43">
            <v>451.03608500000001</v>
          </cell>
          <cell r="G43">
            <v>451</v>
          </cell>
        </row>
        <row r="44">
          <cell r="B44">
            <v>3833</v>
          </cell>
          <cell r="C44">
            <v>881</v>
          </cell>
          <cell r="D44" t="str">
            <v>Ordinary</v>
          </cell>
          <cell r="E44" t="str">
            <v>Rochford</v>
          </cell>
          <cell r="F44">
            <v>451.03608500000001</v>
          </cell>
          <cell r="G44">
            <v>451</v>
          </cell>
        </row>
        <row r="45">
          <cell r="B45">
            <v>5254</v>
          </cell>
          <cell r="C45">
            <v>881</v>
          </cell>
          <cell r="D45" t="str">
            <v>Ordinary</v>
          </cell>
          <cell r="E45" t="str">
            <v>Castle Point</v>
          </cell>
          <cell r="F45">
            <v>451.03608500000001</v>
          </cell>
          <cell r="G45">
            <v>451</v>
          </cell>
        </row>
        <row r="46">
          <cell r="B46">
            <v>2170</v>
          </cell>
          <cell r="C46">
            <v>881</v>
          </cell>
          <cell r="D46" t="str">
            <v>Ordinary</v>
          </cell>
          <cell r="E46" t="str">
            <v>Castle Point</v>
          </cell>
          <cell r="F46">
            <v>451.03608500000001</v>
          </cell>
          <cell r="G46">
            <v>451</v>
          </cell>
        </row>
        <row r="47">
          <cell r="B47">
            <v>2012</v>
          </cell>
          <cell r="C47">
            <v>881</v>
          </cell>
          <cell r="D47" t="str">
            <v>Ordinary</v>
          </cell>
          <cell r="E47" t="str">
            <v>Tendring</v>
          </cell>
          <cell r="F47">
            <v>451.03608500000001</v>
          </cell>
          <cell r="G47">
            <v>451</v>
          </cell>
        </row>
        <row r="48">
          <cell r="B48">
            <v>4024</v>
          </cell>
          <cell r="C48">
            <v>881</v>
          </cell>
          <cell r="D48" t="str">
            <v>Ordinary</v>
          </cell>
          <cell r="E48" t="str">
            <v>Tendring</v>
          </cell>
          <cell r="F48">
            <v>451.03608500000001</v>
          </cell>
          <cell r="G48">
            <v>451</v>
          </cell>
        </row>
        <row r="49">
          <cell r="B49">
            <v>2520</v>
          </cell>
          <cell r="C49">
            <v>881</v>
          </cell>
          <cell r="D49" t="str">
            <v>Ordinary</v>
          </cell>
          <cell r="E49" t="str">
            <v>Uttlesford</v>
          </cell>
          <cell r="F49">
            <v>451.03608500000001</v>
          </cell>
          <cell r="G49">
            <v>451</v>
          </cell>
        </row>
        <row r="50">
          <cell r="B50">
            <v>4026</v>
          </cell>
          <cell r="C50">
            <v>881</v>
          </cell>
          <cell r="D50" t="str">
            <v>Ordinary</v>
          </cell>
          <cell r="E50" t="str">
            <v>Braintree</v>
          </cell>
          <cell r="F50">
            <v>451.03608500000001</v>
          </cell>
          <cell r="G50">
            <v>451</v>
          </cell>
        </row>
        <row r="51">
          <cell r="B51">
            <v>2030</v>
          </cell>
          <cell r="C51">
            <v>881</v>
          </cell>
          <cell r="D51" t="str">
            <v>Ordinary</v>
          </cell>
          <cell r="E51" t="str">
            <v>Maldon</v>
          </cell>
          <cell r="F51">
            <v>451.03608500000001</v>
          </cell>
          <cell r="G51">
            <v>451</v>
          </cell>
        </row>
        <row r="52">
          <cell r="B52">
            <v>2424</v>
          </cell>
          <cell r="C52">
            <v>881</v>
          </cell>
          <cell r="D52" t="str">
            <v>Ordinary</v>
          </cell>
          <cell r="E52" t="str">
            <v>Colchester</v>
          </cell>
          <cell r="F52">
            <v>451.03608500000001</v>
          </cell>
          <cell r="G52">
            <v>451</v>
          </cell>
        </row>
        <row r="53">
          <cell r="B53">
            <v>2169</v>
          </cell>
          <cell r="C53">
            <v>881</v>
          </cell>
          <cell r="D53" t="str">
            <v>Outer Fringe</v>
          </cell>
          <cell r="E53" t="str">
            <v>Basildon</v>
          </cell>
          <cell r="F53">
            <v>467.20038400000004</v>
          </cell>
          <cell r="G53">
            <v>467</v>
          </cell>
        </row>
        <row r="54">
          <cell r="B54">
            <v>2108</v>
          </cell>
          <cell r="C54">
            <v>881</v>
          </cell>
          <cell r="D54" t="str">
            <v>Ordinary</v>
          </cell>
          <cell r="E54" t="str">
            <v>Rochford</v>
          </cell>
          <cell r="F54">
            <v>451.03608500000001</v>
          </cell>
          <cell r="G54">
            <v>451</v>
          </cell>
        </row>
        <row r="55">
          <cell r="B55">
            <v>5278</v>
          </cell>
          <cell r="C55">
            <v>881</v>
          </cell>
          <cell r="D55" t="str">
            <v>Outer Fringe</v>
          </cell>
          <cell r="E55" t="str">
            <v>Harlow</v>
          </cell>
          <cell r="F55">
            <v>467.20038400000004</v>
          </cell>
          <cell r="G55">
            <v>467</v>
          </cell>
        </row>
        <row r="56">
          <cell r="B56">
            <v>4400</v>
          </cell>
          <cell r="C56">
            <v>881</v>
          </cell>
          <cell r="D56" t="str">
            <v>Ordinary</v>
          </cell>
          <cell r="E56" t="str">
            <v>Braintree</v>
          </cell>
          <cell r="F56">
            <v>451.03608500000001</v>
          </cell>
          <cell r="G56">
            <v>451</v>
          </cell>
        </row>
        <row r="57">
          <cell r="B57">
            <v>2103</v>
          </cell>
          <cell r="C57">
            <v>881</v>
          </cell>
          <cell r="D57" t="str">
            <v>Ordinary</v>
          </cell>
          <cell r="E57" t="str">
            <v>Braintree</v>
          </cell>
          <cell r="F57">
            <v>451.03608500000001</v>
          </cell>
          <cell r="G57">
            <v>451</v>
          </cell>
        </row>
        <row r="58">
          <cell r="B58">
            <v>5218</v>
          </cell>
          <cell r="C58">
            <v>881</v>
          </cell>
          <cell r="D58" t="str">
            <v>Outer Fringe</v>
          </cell>
          <cell r="E58" t="str">
            <v>Brentwood</v>
          </cell>
          <cell r="F58">
            <v>467.20038400000004</v>
          </cell>
          <cell r="G58">
            <v>467</v>
          </cell>
        </row>
        <row r="59">
          <cell r="B59">
            <v>5455</v>
          </cell>
          <cell r="C59">
            <v>881</v>
          </cell>
          <cell r="D59" t="str">
            <v>Ordinary</v>
          </cell>
          <cell r="E59" t="str">
            <v>Chelmsford</v>
          </cell>
          <cell r="F59">
            <v>451.03608500000001</v>
          </cell>
          <cell r="G59">
            <v>451</v>
          </cell>
        </row>
        <row r="60">
          <cell r="B60">
            <v>2131</v>
          </cell>
          <cell r="C60">
            <v>881</v>
          </cell>
          <cell r="D60" t="str">
            <v>Ordinary</v>
          </cell>
          <cell r="E60" t="str">
            <v>Colchester</v>
          </cell>
          <cell r="F60">
            <v>451.03608500000001</v>
          </cell>
          <cell r="G60">
            <v>451</v>
          </cell>
        </row>
        <row r="61">
          <cell r="B61">
            <v>5211</v>
          </cell>
          <cell r="C61">
            <v>881</v>
          </cell>
          <cell r="D61" t="str">
            <v>Ordinary</v>
          </cell>
          <cell r="E61" t="str">
            <v>Castle Point</v>
          </cell>
          <cell r="F61">
            <v>451.03608500000001</v>
          </cell>
          <cell r="G61">
            <v>451</v>
          </cell>
        </row>
        <row r="62">
          <cell r="B62">
            <v>2717</v>
          </cell>
          <cell r="C62">
            <v>881</v>
          </cell>
          <cell r="D62" t="str">
            <v>Ordinary</v>
          </cell>
          <cell r="E62" t="str">
            <v>Uttlesford</v>
          </cell>
          <cell r="F62">
            <v>451.03608500000001</v>
          </cell>
          <cell r="G62">
            <v>451</v>
          </cell>
        </row>
        <row r="63">
          <cell r="B63">
            <v>2687</v>
          </cell>
          <cell r="C63">
            <v>881</v>
          </cell>
          <cell r="D63" t="str">
            <v>Ordinary</v>
          </cell>
          <cell r="E63" t="str">
            <v>Uttlesford</v>
          </cell>
          <cell r="F63">
            <v>451.03608500000001</v>
          </cell>
          <cell r="G63">
            <v>451</v>
          </cell>
        </row>
        <row r="64">
          <cell r="B64">
            <v>3211</v>
          </cell>
          <cell r="C64">
            <v>881</v>
          </cell>
          <cell r="D64" t="str">
            <v>Ordinary</v>
          </cell>
          <cell r="E64" t="str">
            <v>Braintree</v>
          </cell>
          <cell r="F64">
            <v>451.03608500000001</v>
          </cell>
          <cell r="G64">
            <v>451</v>
          </cell>
        </row>
        <row r="65">
          <cell r="B65">
            <v>2971</v>
          </cell>
          <cell r="C65">
            <v>881</v>
          </cell>
          <cell r="D65" t="str">
            <v>Ordinary</v>
          </cell>
          <cell r="E65" t="str">
            <v>Castle Point</v>
          </cell>
          <cell r="F65">
            <v>451.03608500000001</v>
          </cell>
          <cell r="G65">
            <v>451</v>
          </cell>
        </row>
        <row r="66">
          <cell r="B66">
            <v>2811</v>
          </cell>
          <cell r="C66">
            <v>881</v>
          </cell>
          <cell r="D66" t="str">
            <v>Ordinary</v>
          </cell>
          <cell r="E66" t="str">
            <v>Castle Point</v>
          </cell>
          <cell r="F66">
            <v>451.03608500000001</v>
          </cell>
          <cell r="G66">
            <v>451</v>
          </cell>
        </row>
        <row r="67">
          <cell r="B67">
            <v>5411</v>
          </cell>
          <cell r="C67">
            <v>881</v>
          </cell>
          <cell r="D67" t="str">
            <v>Ordinary</v>
          </cell>
          <cell r="E67" t="str">
            <v>Chelmsford</v>
          </cell>
          <cell r="F67">
            <v>451.03608500000001</v>
          </cell>
          <cell r="G67">
            <v>451</v>
          </cell>
        </row>
        <row r="68">
          <cell r="B68">
            <v>5415</v>
          </cell>
          <cell r="C68">
            <v>881</v>
          </cell>
          <cell r="D68" t="str">
            <v>Inner Fringe</v>
          </cell>
          <cell r="E68" t="str">
            <v>Epping Forest</v>
          </cell>
          <cell r="F68">
            <v>473.97896099999997</v>
          </cell>
          <cell r="G68">
            <v>474</v>
          </cell>
        </row>
        <row r="69">
          <cell r="B69">
            <v>2031</v>
          </cell>
          <cell r="C69">
            <v>881</v>
          </cell>
          <cell r="D69" t="str">
            <v>Outer Fringe</v>
          </cell>
          <cell r="E69" t="str">
            <v>Harlow</v>
          </cell>
          <cell r="F69">
            <v>467.20038400000004</v>
          </cell>
          <cell r="G69">
            <v>467</v>
          </cell>
        </row>
        <row r="70">
          <cell r="B70">
            <v>2696</v>
          </cell>
          <cell r="C70">
            <v>881</v>
          </cell>
          <cell r="D70" t="str">
            <v>Ordinary</v>
          </cell>
          <cell r="E70" t="str">
            <v>Castle Point</v>
          </cell>
          <cell r="F70">
            <v>451.03608500000001</v>
          </cell>
          <cell r="G70">
            <v>451</v>
          </cell>
        </row>
        <row r="71">
          <cell r="B71">
            <v>2084</v>
          </cell>
          <cell r="C71">
            <v>881</v>
          </cell>
          <cell r="D71" t="str">
            <v>Ordinary</v>
          </cell>
          <cell r="E71" t="str">
            <v>Tendring</v>
          </cell>
          <cell r="F71">
            <v>451.03608500000001</v>
          </cell>
          <cell r="G71">
            <v>451</v>
          </cell>
        </row>
        <row r="72">
          <cell r="B72">
            <v>2105</v>
          </cell>
          <cell r="C72">
            <v>881</v>
          </cell>
          <cell r="D72" t="str">
            <v>Outer Fringe</v>
          </cell>
          <cell r="E72" t="str">
            <v>Brentwood</v>
          </cell>
          <cell r="F72">
            <v>467.20038400000004</v>
          </cell>
          <cell r="G72">
            <v>467</v>
          </cell>
        </row>
        <row r="73">
          <cell r="B73">
            <v>3230</v>
          </cell>
          <cell r="C73">
            <v>881</v>
          </cell>
          <cell r="D73" t="str">
            <v>Ordinary</v>
          </cell>
          <cell r="E73" t="str">
            <v>Maldon</v>
          </cell>
          <cell r="F73">
            <v>451.03608500000001</v>
          </cell>
          <cell r="G73">
            <v>451</v>
          </cell>
        </row>
        <row r="74">
          <cell r="B74">
            <v>2117</v>
          </cell>
          <cell r="C74">
            <v>881</v>
          </cell>
          <cell r="D74" t="str">
            <v>Outer Fringe</v>
          </cell>
          <cell r="E74" t="str">
            <v>Harlow</v>
          </cell>
          <cell r="F74">
            <v>467.20038400000004</v>
          </cell>
          <cell r="G74">
            <v>467</v>
          </cell>
        </row>
        <row r="75">
          <cell r="B75">
            <v>2578</v>
          </cell>
          <cell r="C75">
            <v>881</v>
          </cell>
          <cell r="D75" t="str">
            <v>Outer Fringe</v>
          </cell>
          <cell r="E75" t="str">
            <v>Basildon</v>
          </cell>
          <cell r="F75">
            <v>467.20038400000004</v>
          </cell>
          <cell r="G75">
            <v>467</v>
          </cell>
        </row>
        <row r="76">
          <cell r="B76">
            <v>2113</v>
          </cell>
          <cell r="C76">
            <v>881</v>
          </cell>
          <cell r="D76" t="str">
            <v>Ordinary</v>
          </cell>
          <cell r="E76" t="str">
            <v>Castle Point</v>
          </cell>
          <cell r="F76">
            <v>451.03608500000001</v>
          </cell>
          <cell r="G76">
            <v>451</v>
          </cell>
        </row>
        <row r="77">
          <cell r="B77">
            <v>2093</v>
          </cell>
          <cell r="C77">
            <v>881</v>
          </cell>
          <cell r="D77" t="str">
            <v>Outer Fringe</v>
          </cell>
          <cell r="E77" t="str">
            <v>Harlow</v>
          </cell>
          <cell r="F77">
            <v>467.20038400000004</v>
          </cell>
          <cell r="G77">
            <v>467</v>
          </cell>
        </row>
        <row r="78">
          <cell r="B78">
            <v>2115</v>
          </cell>
          <cell r="C78">
            <v>881</v>
          </cell>
          <cell r="D78" t="str">
            <v>Outer Fringe</v>
          </cell>
          <cell r="E78" t="str">
            <v>Harlow</v>
          </cell>
          <cell r="F78">
            <v>467.20038400000004</v>
          </cell>
          <cell r="G78">
            <v>467</v>
          </cell>
        </row>
        <row r="79">
          <cell r="B79">
            <v>2080</v>
          </cell>
          <cell r="C79">
            <v>881</v>
          </cell>
          <cell r="D79" t="str">
            <v>Ordinary</v>
          </cell>
          <cell r="E79" t="str">
            <v>Braintree</v>
          </cell>
          <cell r="F79">
            <v>451.03608500000001</v>
          </cell>
          <cell r="G79">
            <v>451</v>
          </cell>
        </row>
        <row r="80">
          <cell r="B80">
            <v>2118</v>
          </cell>
          <cell r="C80">
            <v>881</v>
          </cell>
          <cell r="D80" t="str">
            <v>Ordinary</v>
          </cell>
          <cell r="E80" t="str">
            <v>Chelmsford</v>
          </cell>
          <cell r="F80">
            <v>451.03608500000001</v>
          </cell>
          <cell r="G80">
            <v>451</v>
          </cell>
        </row>
        <row r="81">
          <cell r="B81">
            <v>6907</v>
          </cell>
          <cell r="C81">
            <v>881</v>
          </cell>
          <cell r="D81" t="str">
            <v>Ordinary</v>
          </cell>
          <cell r="E81" t="str">
            <v>Braintree</v>
          </cell>
          <cell r="F81">
            <v>451.03608500000001</v>
          </cell>
          <cell r="G81">
            <v>451</v>
          </cell>
        </row>
        <row r="82">
          <cell r="B82">
            <v>5470</v>
          </cell>
          <cell r="C82">
            <v>881</v>
          </cell>
          <cell r="D82" t="str">
            <v>Ordinary</v>
          </cell>
          <cell r="E82" t="str">
            <v>Tendring</v>
          </cell>
          <cell r="F82">
            <v>451.03608500000001</v>
          </cell>
          <cell r="G82">
            <v>451</v>
          </cell>
        </row>
        <row r="83">
          <cell r="B83">
            <v>4009</v>
          </cell>
          <cell r="C83">
            <v>881</v>
          </cell>
          <cell r="D83" t="str">
            <v>Outer Fringe</v>
          </cell>
          <cell r="E83" t="str">
            <v>Harlow</v>
          </cell>
          <cell r="F83">
            <v>467.20038400000004</v>
          </cell>
          <cell r="G83">
            <v>467</v>
          </cell>
        </row>
        <row r="84">
          <cell r="B84">
            <v>4471</v>
          </cell>
          <cell r="C84">
            <v>881</v>
          </cell>
          <cell r="D84" t="str">
            <v>Outer Fringe</v>
          </cell>
          <cell r="E84" t="str">
            <v>Basildon</v>
          </cell>
          <cell r="F84">
            <v>467.20038400000004</v>
          </cell>
          <cell r="G84">
            <v>467</v>
          </cell>
        </row>
        <row r="85">
          <cell r="B85">
            <v>4471</v>
          </cell>
          <cell r="C85">
            <v>881</v>
          </cell>
          <cell r="D85" t="str">
            <v>Outer Fringe</v>
          </cell>
          <cell r="E85" t="str">
            <v>Basildon</v>
          </cell>
          <cell r="F85">
            <v>467.20038400000004</v>
          </cell>
          <cell r="G85">
            <v>467</v>
          </cell>
        </row>
        <row r="86">
          <cell r="B86">
            <v>2994</v>
          </cell>
          <cell r="C86">
            <v>881</v>
          </cell>
          <cell r="D86" t="str">
            <v>Ordinary</v>
          </cell>
          <cell r="E86" t="str">
            <v>Maldon</v>
          </cell>
          <cell r="F86">
            <v>451.03608500000001</v>
          </cell>
          <cell r="G86">
            <v>451</v>
          </cell>
        </row>
        <row r="87">
          <cell r="B87">
            <v>2098</v>
          </cell>
          <cell r="C87">
            <v>881</v>
          </cell>
          <cell r="D87" t="str">
            <v>Ordinary</v>
          </cell>
          <cell r="E87" t="str">
            <v>Chelmsford</v>
          </cell>
          <cell r="F87">
            <v>451.03608500000001</v>
          </cell>
          <cell r="G87">
            <v>451</v>
          </cell>
        </row>
        <row r="88">
          <cell r="B88">
            <v>2032</v>
          </cell>
          <cell r="C88">
            <v>881</v>
          </cell>
          <cell r="D88" t="str">
            <v>Ordinary</v>
          </cell>
          <cell r="E88" t="str">
            <v>Colchester</v>
          </cell>
          <cell r="F88">
            <v>451.03608500000001</v>
          </cell>
          <cell r="G88">
            <v>451</v>
          </cell>
        </row>
        <row r="89">
          <cell r="B89">
            <v>2559</v>
          </cell>
          <cell r="C89">
            <v>881</v>
          </cell>
          <cell r="D89" t="str">
            <v>Ordinary</v>
          </cell>
          <cell r="E89" t="str">
            <v>Chelmsford</v>
          </cell>
          <cell r="F89">
            <v>451.03608500000001</v>
          </cell>
          <cell r="G89">
            <v>451</v>
          </cell>
        </row>
        <row r="90">
          <cell r="B90">
            <v>2559</v>
          </cell>
          <cell r="C90">
            <v>881</v>
          </cell>
          <cell r="D90" t="str">
            <v>Ordinary</v>
          </cell>
          <cell r="E90" t="str">
            <v>Chelmsford</v>
          </cell>
          <cell r="F90">
            <v>451.03608500000001</v>
          </cell>
          <cell r="G90">
            <v>451</v>
          </cell>
        </row>
        <row r="91">
          <cell r="B91">
            <v>2123</v>
          </cell>
          <cell r="C91">
            <v>881</v>
          </cell>
          <cell r="D91" t="str">
            <v>Ordinary</v>
          </cell>
          <cell r="E91" t="str">
            <v>Tendring</v>
          </cell>
          <cell r="F91">
            <v>451.03608500000001</v>
          </cell>
          <cell r="G91">
            <v>451</v>
          </cell>
        </row>
        <row r="92">
          <cell r="B92">
            <v>2053</v>
          </cell>
          <cell r="C92">
            <v>881</v>
          </cell>
          <cell r="D92" t="str">
            <v>Ordinary</v>
          </cell>
          <cell r="E92" t="str">
            <v>Colchester</v>
          </cell>
          <cell r="F92">
            <v>451.03608500000001</v>
          </cell>
          <cell r="G92">
            <v>451</v>
          </cell>
        </row>
        <row r="93">
          <cell r="B93">
            <v>2165</v>
          </cell>
          <cell r="C93">
            <v>881</v>
          </cell>
          <cell r="D93" t="str">
            <v>Ordinary</v>
          </cell>
          <cell r="E93" t="str">
            <v>Colchester</v>
          </cell>
          <cell r="F93">
            <v>451.03608500000001</v>
          </cell>
          <cell r="G93">
            <v>451</v>
          </cell>
        </row>
        <row r="94">
          <cell r="B94">
            <v>2109</v>
          </cell>
          <cell r="C94">
            <v>881</v>
          </cell>
          <cell r="D94" t="str">
            <v>Ordinary</v>
          </cell>
          <cell r="E94" t="str">
            <v>Castle Point</v>
          </cell>
          <cell r="F94">
            <v>451.03608500000001</v>
          </cell>
          <cell r="G94">
            <v>451</v>
          </cell>
        </row>
        <row r="95">
          <cell r="B95">
            <v>4480</v>
          </cell>
          <cell r="C95">
            <v>881</v>
          </cell>
          <cell r="D95" t="str">
            <v>Ordinary</v>
          </cell>
          <cell r="E95" t="str">
            <v>Chelmsford</v>
          </cell>
          <cell r="F95">
            <v>451.03608500000001</v>
          </cell>
          <cell r="G95">
            <v>451</v>
          </cell>
        </row>
        <row r="96">
          <cell r="B96">
            <v>2200</v>
          </cell>
          <cell r="C96">
            <v>881</v>
          </cell>
          <cell r="D96" t="str">
            <v>Ordinary</v>
          </cell>
          <cell r="E96" t="str">
            <v>Chelmsford</v>
          </cell>
          <cell r="F96">
            <v>451.03608500000001</v>
          </cell>
          <cell r="G96">
            <v>451</v>
          </cell>
        </row>
        <row r="97">
          <cell r="B97">
            <v>2180</v>
          </cell>
          <cell r="C97">
            <v>881</v>
          </cell>
          <cell r="D97" t="str">
            <v>Ordinary</v>
          </cell>
          <cell r="E97" t="str">
            <v>Chelmsford</v>
          </cell>
          <cell r="F97">
            <v>451.03608500000001</v>
          </cell>
          <cell r="G97">
            <v>451</v>
          </cell>
        </row>
        <row r="98">
          <cell r="B98">
            <v>6905</v>
          </cell>
          <cell r="C98">
            <v>881</v>
          </cell>
          <cell r="D98" t="str">
            <v>Ordinary</v>
          </cell>
          <cell r="E98" t="str">
            <v>Braintree</v>
          </cell>
          <cell r="F98">
            <v>451.03608500000001</v>
          </cell>
          <cell r="G98">
            <v>451</v>
          </cell>
        </row>
        <row r="99">
          <cell r="B99">
            <v>5201</v>
          </cell>
          <cell r="C99">
            <v>881</v>
          </cell>
          <cell r="D99" t="str">
            <v>Ordinary</v>
          </cell>
          <cell r="E99" t="str">
            <v>Chelmsford</v>
          </cell>
          <cell r="F99">
            <v>451.03608500000001</v>
          </cell>
          <cell r="G99">
            <v>451</v>
          </cell>
        </row>
        <row r="100">
          <cell r="B100">
            <v>5436</v>
          </cell>
          <cell r="C100">
            <v>881</v>
          </cell>
          <cell r="D100" t="str">
            <v>Ordinary</v>
          </cell>
          <cell r="E100" t="str">
            <v>Uttlesford</v>
          </cell>
          <cell r="F100">
            <v>451.03608500000001</v>
          </cell>
          <cell r="G100">
            <v>451</v>
          </cell>
        </row>
        <row r="101">
          <cell r="B101">
            <v>3834</v>
          </cell>
          <cell r="C101">
            <v>881</v>
          </cell>
          <cell r="D101" t="str">
            <v>Ordinary</v>
          </cell>
          <cell r="E101" t="str">
            <v>Castle Point</v>
          </cell>
          <cell r="F101">
            <v>451.03608500000001</v>
          </cell>
          <cell r="G101">
            <v>451</v>
          </cell>
        </row>
        <row r="102">
          <cell r="B102">
            <v>2000</v>
          </cell>
          <cell r="C102">
            <v>881</v>
          </cell>
          <cell r="D102" t="str">
            <v>Ordinary</v>
          </cell>
          <cell r="E102" t="str">
            <v>Braintree</v>
          </cell>
          <cell r="F102">
            <v>451.03608500000001</v>
          </cell>
          <cell r="G102">
            <v>451</v>
          </cell>
        </row>
        <row r="103">
          <cell r="B103">
            <v>4420</v>
          </cell>
          <cell r="C103">
            <v>881</v>
          </cell>
          <cell r="D103" t="str">
            <v>Ordinary</v>
          </cell>
          <cell r="E103" t="str">
            <v>Braintree</v>
          </cell>
          <cell r="F103">
            <v>451.03608500000001</v>
          </cell>
          <cell r="G103">
            <v>451</v>
          </cell>
        </row>
        <row r="104">
          <cell r="B104">
            <v>4004</v>
          </cell>
          <cell r="C104">
            <v>881</v>
          </cell>
          <cell r="D104" t="str">
            <v>Ordinary</v>
          </cell>
          <cell r="E104" t="str">
            <v>Maldon</v>
          </cell>
          <cell r="F104">
            <v>451.03608500000001</v>
          </cell>
          <cell r="G104">
            <v>451</v>
          </cell>
        </row>
        <row r="105">
          <cell r="B105">
            <v>5250</v>
          </cell>
          <cell r="C105">
            <v>881</v>
          </cell>
          <cell r="D105" t="str">
            <v>Ordinary</v>
          </cell>
          <cell r="E105" t="str">
            <v>Chelmsford</v>
          </cell>
          <cell r="F105">
            <v>451.03608500000001</v>
          </cell>
          <cell r="G105">
            <v>451</v>
          </cell>
        </row>
        <row r="106">
          <cell r="B106">
            <v>2114</v>
          </cell>
          <cell r="C106">
            <v>881</v>
          </cell>
          <cell r="D106" t="str">
            <v>Ordinary</v>
          </cell>
          <cell r="E106" t="str">
            <v>Chelmsford</v>
          </cell>
          <cell r="F106">
            <v>451.03608500000001</v>
          </cell>
          <cell r="G106">
            <v>451</v>
          </cell>
        </row>
        <row r="107">
          <cell r="B107">
            <v>4323</v>
          </cell>
          <cell r="C107">
            <v>881</v>
          </cell>
          <cell r="D107" t="str">
            <v>Outer Fringe</v>
          </cell>
          <cell r="E107" t="str">
            <v>Harlow</v>
          </cell>
          <cell r="F107">
            <v>467.20038400000004</v>
          </cell>
          <cell r="G107">
            <v>467</v>
          </cell>
        </row>
        <row r="108">
          <cell r="B108">
            <v>2785</v>
          </cell>
          <cell r="C108">
            <v>881</v>
          </cell>
          <cell r="D108" t="str">
            <v>Outer Fringe</v>
          </cell>
          <cell r="E108" t="str">
            <v>Harlow</v>
          </cell>
          <cell r="F108">
            <v>467.20038400000004</v>
          </cell>
          <cell r="G108">
            <v>467</v>
          </cell>
        </row>
        <row r="109">
          <cell r="B109">
            <v>2099</v>
          </cell>
          <cell r="C109">
            <v>881</v>
          </cell>
          <cell r="D109" t="str">
            <v>Outer Fringe</v>
          </cell>
          <cell r="E109" t="str">
            <v>Colchester</v>
          </cell>
          <cell r="F109">
            <v>467.20038399999999</v>
          </cell>
          <cell r="G109">
            <v>451</v>
          </cell>
        </row>
        <row r="110">
          <cell r="B110">
            <v>5404</v>
          </cell>
          <cell r="C110">
            <v>881</v>
          </cell>
          <cell r="D110" t="str">
            <v>Ordinary</v>
          </cell>
          <cell r="E110" t="str">
            <v>Colchester</v>
          </cell>
          <cell r="F110">
            <v>451.03608500000001</v>
          </cell>
          <cell r="G110">
            <v>451</v>
          </cell>
        </row>
        <row r="111">
          <cell r="B111">
            <v>5233</v>
          </cell>
          <cell r="C111">
            <v>881</v>
          </cell>
          <cell r="D111" t="str">
            <v>Ordinary</v>
          </cell>
          <cell r="E111" t="str">
            <v>Rochford</v>
          </cell>
          <cell r="F111">
            <v>451.03608500000001</v>
          </cell>
          <cell r="G111">
            <v>451</v>
          </cell>
        </row>
        <row r="112">
          <cell r="B112">
            <v>5402</v>
          </cell>
          <cell r="C112">
            <v>881</v>
          </cell>
          <cell r="D112" t="str">
            <v>Ordinary</v>
          </cell>
          <cell r="E112" t="str">
            <v>Maldon</v>
          </cell>
          <cell r="F112">
            <v>451.03608500000001</v>
          </cell>
          <cell r="G112">
            <v>451</v>
          </cell>
        </row>
        <row r="113">
          <cell r="B113">
            <v>2079</v>
          </cell>
          <cell r="C113">
            <v>881</v>
          </cell>
          <cell r="D113" t="str">
            <v>Outer Fringe</v>
          </cell>
          <cell r="E113" t="str">
            <v>Harlow</v>
          </cell>
          <cell r="F113">
            <v>467.20038400000004</v>
          </cell>
          <cell r="G113">
            <v>467</v>
          </cell>
        </row>
        <row r="114">
          <cell r="B114">
            <v>2699</v>
          </cell>
          <cell r="C114">
            <v>881</v>
          </cell>
          <cell r="D114" t="str">
            <v>Ordinary</v>
          </cell>
          <cell r="E114" t="str">
            <v>Braintree</v>
          </cell>
          <cell r="F114">
            <v>451.03608500000001</v>
          </cell>
          <cell r="G114">
            <v>451</v>
          </cell>
        </row>
        <row r="115">
          <cell r="B115">
            <v>2699</v>
          </cell>
          <cell r="C115">
            <v>881</v>
          </cell>
          <cell r="D115" t="str">
            <v>Ordinary</v>
          </cell>
          <cell r="E115" t="str">
            <v>Braintree</v>
          </cell>
          <cell r="F115">
            <v>451.03608500000001</v>
          </cell>
          <cell r="G115">
            <v>451</v>
          </cell>
        </row>
        <row r="116">
          <cell r="B116">
            <v>2092</v>
          </cell>
          <cell r="C116">
            <v>881</v>
          </cell>
          <cell r="D116" t="str">
            <v>Outer Fringe</v>
          </cell>
          <cell r="E116" t="str">
            <v>Harlow</v>
          </cell>
          <cell r="F116">
            <v>467.20038400000004</v>
          </cell>
          <cell r="G116">
            <v>467</v>
          </cell>
        </row>
        <row r="117">
          <cell r="B117">
            <v>2620</v>
          </cell>
          <cell r="C117">
            <v>881</v>
          </cell>
          <cell r="D117" t="str">
            <v>Ordinary</v>
          </cell>
          <cell r="E117" t="str">
            <v>Maldon</v>
          </cell>
          <cell r="F117">
            <v>451.03608500000001</v>
          </cell>
          <cell r="G117">
            <v>451</v>
          </cell>
        </row>
        <row r="118">
          <cell r="B118">
            <v>5263</v>
          </cell>
          <cell r="C118">
            <v>881</v>
          </cell>
          <cell r="D118" t="str">
            <v>Ordinary</v>
          </cell>
          <cell r="E118" t="str">
            <v>Uttlesford</v>
          </cell>
          <cell r="F118">
            <v>451.03608500000001</v>
          </cell>
          <cell r="G118">
            <v>451</v>
          </cell>
        </row>
        <row r="119">
          <cell r="B119">
            <v>5264</v>
          </cell>
          <cell r="C119">
            <v>881</v>
          </cell>
          <cell r="D119" t="str">
            <v>Ordinary</v>
          </cell>
          <cell r="E119" t="str">
            <v>Uttlesford</v>
          </cell>
          <cell r="F119">
            <v>451.03608500000001</v>
          </cell>
          <cell r="G119">
            <v>451</v>
          </cell>
        </row>
        <row r="120">
          <cell r="B120">
            <v>4008</v>
          </cell>
          <cell r="C120">
            <v>881</v>
          </cell>
          <cell r="D120" t="str">
            <v>Ordinary</v>
          </cell>
          <cell r="E120" t="str">
            <v>Braintree</v>
          </cell>
          <cell r="F120">
            <v>451.03608500000001</v>
          </cell>
          <cell r="G120">
            <v>451</v>
          </cell>
        </row>
        <row r="121">
          <cell r="B121">
            <v>2067</v>
          </cell>
          <cell r="C121">
            <v>881</v>
          </cell>
          <cell r="D121" t="str">
            <v>Ordinary</v>
          </cell>
          <cell r="E121" t="str">
            <v>Tendring</v>
          </cell>
          <cell r="F121">
            <v>451.03608500000001</v>
          </cell>
          <cell r="G121">
            <v>451</v>
          </cell>
        </row>
        <row r="122">
          <cell r="B122">
            <v>2999</v>
          </cell>
          <cell r="C122">
            <v>881</v>
          </cell>
          <cell r="D122" t="str">
            <v>Ordinary</v>
          </cell>
          <cell r="E122" t="str">
            <v>Rochford</v>
          </cell>
          <cell r="F122">
            <v>451.03608500000001</v>
          </cell>
          <cell r="G122">
            <v>451</v>
          </cell>
        </row>
        <row r="123">
          <cell r="B123">
            <v>5275</v>
          </cell>
          <cell r="C123">
            <v>881</v>
          </cell>
          <cell r="D123" t="str">
            <v>Ordinary</v>
          </cell>
          <cell r="E123" t="str">
            <v>Rochford</v>
          </cell>
          <cell r="F123">
            <v>451.03608500000001</v>
          </cell>
          <cell r="G123">
            <v>451</v>
          </cell>
        </row>
        <row r="124">
          <cell r="B124">
            <v>5208</v>
          </cell>
          <cell r="C124">
            <v>881</v>
          </cell>
          <cell r="D124" t="str">
            <v>Ordinary</v>
          </cell>
          <cell r="E124" t="str">
            <v>Tendring</v>
          </cell>
          <cell r="F124">
            <v>451.03608500000001</v>
          </cell>
          <cell r="G124">
            <v>451</v>
          </cell>
        </row>
        <row r="125">
          <cell r="B125">
            <v>2124</v>
          </cell>
          <cell r="C125">
            <v>881</v>
          </cell>
          <cell r="D125" t="str">
            <v>Ordinary</v>
          </cell>
          <cell r="E125" t="str">
            <v>Uttlesford</v>
          </cell>
          <cell r="F125">
            <v>451.03608500000001</v>
          </cell>
          <cell r="G125">
            <v>451</v>
          </cell>
        </row>
        <row r="126">
          <cell r="B126">
            <v>2035</v>
          </cell>
          <cell r="C126">
            <v>881</v>
          </cell>
          <cell r="D126" t="str">
            <v>Inner Fringe</v>
          </cell>
          <cell r="E126" t="str">
            <v>Epping Forest</v>
          </cell>
          <cell r="F126">
            <v>473.97896099999997</v>
          </cell>
          <cell r="G126">
            <v>474</v>
          </cell>
        </row>
        <row r="127">
          <cell r="B127">
            <v>2901</v>
          </cell>
          <cell r="C127">
            <v>881</v>
          </cell>
          <cell r="D127" t="str">
            <v>Ordinary</v>
          </cell>
          <cell r="E127" t="str">
            <v>Chelmsford</v>
          </cell>
          <cell r="F127">
            <v>451.03608500000001</v>
          </cell>
          <cell r="G127">
            <v>451</v>
          </cell>
        </row>
        <row r="128">
          <cell r="B128">
            <v>5408</v>
          </cell>
          <cell r="C128">
            <v>881</v>
          </cell>
          <cell r="D128" t="str">
            <v>Ordinary</v>
          </cell>
          <cell r="E128" t="str">
            <v>Uttlesford</v>
          </cell>
          <cell r="F128">
            <v>451.03608500000001</v>
          </cell>
          <cell r="G128">
            <v>451</v>
          </cell>
        </row>
        <row r="129">
          <cell r="B129">
            <v>5467</v>
          </cell>
          <cell r="C129">
            <v>881</v>
          </cell>
          <cell r="D129" t="str">
            <v>Outer Fringe</v>
          </cell>
          <cell r="E129" t="str">
            <v>Brentwood</v>
          </cell>
          <cell r="F129">
            <v>467.20038400000004</v>
          </cell>
          <cell r="G129">
            <v>467</v>
          </cell>
        </row>
        <row r="130">
          <cell r="B130">
            <v>4030</v>
          </cell>
          <cell r="C130">
            <v>881</v>
          </cell>
          <cell r="D130" t="str">
            <v>Outer Fringe</v>
          </cell>
          <cell r="E130" t="str">
            <v>Harlow</v>
          </cell>
          <cell r="F130">
            <v>467.20038400000004</v>
          </cell>
          <cell r="G130">
            <v>467</v>
          </cell>
        </row>
        <row r="131">
          <cell r="B131">
            <v>5222</v>
          </cell>
          <cell r="C131">
            <v>881</v>
          </cell>
          <cell r="D131" t="str">
            <v>Ordinary</v>
          </cell>
          <cell r="E131" t="str">
            <v>Castle Point</v>
          </cell>
          <cell r="F131">
            <v>451.03608500000001</v>
          </cell>
          <cell r="G131">
            <v>451</v>
          </cell>
        </row>
        <row r="132">
          <cell r="B132">
            <v>2095</v>
          </cell>
          <cell r="C132">
            <v>881</v>
          </cell>
          <cell r="D132" t="str">
            <v>Ordinary</v>
          </cell>
          <cell r="E132" t="str">
            <v>Maldon</v>
          </cell>
          <cell r="F132">
            <v>451.03608500000001</v>
          </cell>
          <cell r="G132">
            <v>451</v>
          </cell>
        </row>
        <row r="133">
          <cell r="B133">
            <v>5234</v>
          </cell>
          <cell r="C133">
            <v>881</v>
          </cell>
          <cell r="D133" t="str">
            <v>Outer Fringe</v>
          </cell>
          <cell r="E133" t="str">
            <v>Harlow</v>
          </cell>
          <cell r="F133">
            <v>467.20038400000004</v>
          </cell>
          <cell r="G133">
            <v>467</v>
          </cell>
        </row>
        <row r="134">
          <cell r="B134">
            <v>2106</v>
          </cell>
          <cell r="C134">
            <v>881</v>
          </cell>
          <cell r="D134" t="str">
            <v>Ordinary</v>
          </cell>
          <cell r="E134" t="str">
            <v>Maldon</v>
          </cell>
          <cell r="F134">
            <v>451.03608500000001</v>
          </cell>
          <cell r="G134">
            <v>451</v>
          </cell>
        </row>
        <row r="135">
          <cell r="B135">
            <v>2060</v>
          </cell>
          <cell r="C135">
            <v>881</v>
          </cell>
          <cell r="D135" t="str">
            <v>Ordinary</v>
          </cell>
          <cell r="E135" t="str">
            <v>Tendring</v>
          </cell>
          <cell r="F135">
            <v>451.03608500000001</v>
          </cell>
          <cell r="G135">
            <v>451</v>
          </cell>
        </row>
        <row r="136">
          <cell r="B136">
            <v>5253</v>
          </cell>
          <cell r="C136">
            <v>881</v>
          </cell>
          <cell r="D136" t="str">
            <v>Outer Fringe</v>
          </cell>
          <cell r="E136" t="str">
            <v>Brentwood</v>
          </cell>
          <cell r="F136">
            <v>467.20038400000004</v>
          </cell>
          <cell r="G136">
            <v>467</v>
          </cell>
        </row>
        <row r="137">
          <cell r="B137">
            <v>5448</v>
          </cell>
          <cell r="C137">
            <v>881</v>
          </cell>
          <cell r="D137" t="str">
            <v>Ordinary</v>
          </cell>
          <cell r="E137" t="str">
            <v>Colchester</v>
          </cell>
          <cell r="F137">
            <v>451.03608500000001</v>
          </cell>
          <cell r="G137">
            <v>451</v>
          </cell>
        </row>
        <row r="138">
          <cell r="B138">
            <v>2121</v>
          </cell>
          <cell r="C138">
            <v>881</v>
          </cell>
          <cell r="D138" t="str">
            <v>Outer Fringe</v>
          </cell>
          <cell r="E138" t="str">
            <v>Harlow</v>
          </cell>
          <cell r="F138">
            <v>467.20038400000004</v>
          </cell>
          <cell r="G138">
            <v>467</v>
          </cell>
        </row>
        <row r="139">
          <cell r="B139">
            <v>2046</v>
          </cell>
          <cell r="C139">
            <v>881</v>
          </cell>
          <cell r="D139" t="str">
            <v>Outer Fringe</v>
          </cell>
          <cell r="E139" t="str">
            <v>Harlow</v>
          </cell>
          <cell r="F139">
            <v>467.20038400000004</v>
          </cell>
          <cell r="G139">
            <v>467</v>
          </cell>
        </row>
        <row r="140">
          <cell r="B140">
            <v>5458</v>
          </cell>
          <cell r="C140">
            <v>881</v>
          </cell>
          <cell r="D140" t="str">
            <v>Outer Fringe</v>
          </cell>
          <cell r="E140" t="str">
            <v>Harlow</v>
          </cell>
          <cell r="F140">
            <v>467.20038400000004</v>
          </cell>
          <cell r="G140">
            <v>467</v>
          </cell>
        </row>
        <row r="141">
          <cell r="B141">
            <v>5433</v>
          </cell>
          <cell r="C141">
            <v>881</v>
          </cell>
          <cell r="D141" t="str">
            <v>Outer Fringe</v>
          </cell>
          <cell r="E141" t="str">
            <v>Brentwood</v>
          </cell>
          <cell r="F141">
            <v>467.20038400000004</v>
          </cell>
          <cell r="G141">
            <v>467</v>
          </cell>
        </row>
        <row r="142">
          <cell r="B142">
            <v>3452</v>
          </cell>
          <cell r="C142">
            <v>881</v>
          </cell>
          <cell r="D142" t="str">
            <v>Outer Fringe</v>
          </cell>
          <cell r="E142" t="str">
            <v>Brentwood</v>
          </cell>
          <cell r="F142">
            <v>467.20038400000004</v>
          </cell>
          <cell r="G142">
            <v>467</v>
          </cell>
        </row>
        <row r="143">
          <cell r="B143">
            <v>2091</v>
          </cell>
          <cell r="C143">
            <v>881</v>
          </cell>
          <cell r="D143" t="str">
            <v>Outer Fringe</v>
          </cell>
          <cell r="E143" t="str">
            <v>Basildon</v>
          </cell>
          <cell r="F143">
            <v>467.20038400000004</v>
          </cell>
          <cell r="G143">
            <v>467</v>
          </cell>
        </row>
        <row r="144">
          <cell r="B144">
            <v>3321</v>
          </cell>
          <cell r="C144">
            <v>881</v>
          </cell>
          <cell r="D144" t="str">
            <v>Ordinary</v>
          </cell>
          <cell r="E144" t="str">
            <v>Colchester</v>
          </cell>
          <cell r="F144">
            <v>451.03608500000001</v>
          </cell>
          <cell r="G144">
            <v>451</v>
          </cell>
        </row>
        <row r="145">
          <cell r="B145">
            <v>5223</v>
          </cell>
          <cell r="C145">
            <v>881</v>
          </cell>
          <cell r="D145" t="str">
            <v>Ordinary</v>
          </cell>
          <cell r="E145" t="str">
            <v>Uttlesford</v>
          </cell>
          <cell r="F145">
            <v>451.03608500000001</v>
          </cell>
          <cell r="G145">
            <v>451</v>
          </cell>
        </row>
        <row r="146">
          <cell r="B146">
            <v>3824</v>
          </cell>
          <cell r="C146">
            <v>881</v>
          </cell>
          <cell r="D146" t="str">
            <v>Ordinary</v>
          </cell>
          <cell r="E146" t="str">
            <v>Colchester</v>
          </cell>
          <cell r="F146">
            <v>451.03608500000001</v>
          </cell>
          <cell r="G146">
            <v>451</v>
          </cell>
        </row>
        <row r="147">
          <cell r="B147">
            <v>2119</v>
          </cell>
          <cell r="C147">
            <v>881</v>
          </cell>
          <cell r="D147" t="str">
            <v>Ordinary</v>
          </cell>
          <cell r="E147" t="str">
            <v>Rochford</v>
          </cell>
          <cell r="F147">
            <v>451.03608500000001</v>
          </cell>
          <cell r="G147">
            <v>451</v>
          </cell>
        </row>
        <row r="148">
          <cell r="B148">
            <v>4343</v>
          </cell>
          <cell r="C148">
            <v>881</v>
          </cell>
          <cell r="D148" t="str">
            <v>Outer Fringe</v>
          </cell>
          <cell r="E148" t="str">
            <v>Harlow</v>
          </cell>
          <cell r="F148">
            <v>467.20038400000004</v>
          </cell>
          <cell r="G148">
            <v>467</v>
          </cell>
        </row>
        <row r="149">
          <cell r="B149">
            <v>3460</v>
          </cell>
          <cell r="C149">
            <v>881</v>
          </cell>
          <cell r="D149" t="str">
            <v>Ordinary</v>
          </cell>
          <cell r="E149" t="str">
            <v>Braintree</v>
          </cell>
          <cell r="F149">
            <v>451.03608500000001</v>
          </cell>
          <cell r="G149">
            <v>451</v>
          </cell>
        </row>
        <row r="150">
          <cell r="B150">
            <v>4470</v>
          </cell>
          <cell r="C150">
            <v>881</v>
          </cell>
          <cell r="D150" t="str">
            <v>Ordinary</v>
          </cell>
          <cell r="E150" t="str">
            <v>Braintree</v>
          </cell>
          <cell r="F150">
            <v>451.03608500000001</v>
          </cell>
          <cell r="G150">
            <v>451</v>
          </cell>
        </row>
        <row r="151">
          <cell r="B151">
            <v>2133</v>
          </cell>
          <cell r="C151">
            <v>881</v>
          </cell>
          <cell r="D151" t="str">
            <v>Ordinary</v>
          </cell>
          <cell r="E151" t="str">
            <v>Uttlesford</v>
          </cell>
          <cell r="F151">
            <v>451.03608500000001</v>
          </cell>
          <cell r="G151">
            <v>451</v>
          </cell>
        </row>
        <row r="152">
          <cell r="B152">
            <v>5432</v>
          </cell>
          <cell r="C152">
            <v>881</v>
          </cell>
          <cell r="D152" t="str">
            <v>Ordinary</v>
          </cell>
          <cell r="E152" t="str">
            <v>Tendring</v>
          </cell>
          <cell r="F152">
            <v>451.03608500000001</v>
          </cell>
          <cell r="G152">
            <v>451</v>
          </cell>
        </row>
        <row r="153">
          <cell r="B153">
            <v>5418</v>
          </cell>
          <cell r="C153">
            <v>881</v>
          </cell>
          <cell r="D153" t="str">
            <v>Ordinary</v>
          </cell>
          <cell r="E153" t="str">
            <v>Castle Point</v>
          </cell>
          <cell r="F153">
            <v>451.03608500000001</v>
          </cell>
          <cell r="G153">
            <v>451</v>
          </cell>
        </row>
        <row r="154">
          <cell r="B154">
            <v>5468</v>
          </cell>
          <cell r="C154">
            <v>881</v>
          </cell>
          <cell r="D154" t="str">
            <v>Outer Fringe</v>
          </cell>
          <cell r="E154" t="str">
            <v>Basildon</v>
          </cell>
          <cell r="F154">
            <v>467.20038400000004</v>
          </cell>
          <cell r="G154">
            <v>467</v>
          </cell>
        </row>
        <row r="155">
          <cell r="B155">
            <v>5416</v>
          </cell>
          <cell r="C155">
            <v>881</v>
          </cell>
          <cell r="D155" t="str">
            <v>Ordinary</v>
          </cell>
          <cell r="E155" t="str">
            <v>Chelmsford</v>
          </cell>
          <cell r="F155">
            <v>451.03608500000001</v>
          </cell>
          <cell r="G155">
            <v>451</v>
          </cell>
        </row>
        <row r="156">
          <cell r="B156">
            <v>5407</v>
          </cell>
          <cell r="C156">
            <v>881</v>
          </cell>
          <cell r="D156" t="str">
            <v>Outer Fringe</v>
          </cell>
          <cell r="E156" t="str">
            <v>Basildon</v>
          </cell>
          <cell r="F156">
            <v>467.20038400000004</v>
          </cell>
          <cell r="G156">
            <v>467</v>
          </cell>
        </row>
        <row r="157">
          <cell r="B157">
            <v>5422</v>
          </cell>
          <cell r="C157">
            <v>881</v>
          </cell>
          <cell r="D157" t="str">
            <v>Ordinary</v>
          </cell>
          <cell r="E157" t="str">
            <v>Rochford</v>
          </cell>
          <cell r="F157">
            <v>451.03608500000001</v>
          </cell>
          <cell r="G157">
            <v>451</v>
          </cell>
        </row>
        <row r="158">
          <cell r="B158">
            <v>3832</v>
          </cell>
          <cell r="C158">
            <v>881</v>
          </cell>
          <cell r="D158" t="str">
            <v>Ordinary</v>
          </cell>
          <cell r="E158" t="str">
            <v>Uttlesford</v>
          </cell>
          <cell r="F158">
            <v>451.03608500000001</v>
          </cell>
          <cell r="G158">
            <v>451</v>
          </cell>
        </row>
        <row r="159">
          <cell r="B159">
            <v>5441</v>
          </cell>
          <cell r="C159">
            <v>881</v>
          </cell>
          <cell r="D159" t="str">
            <v>Ordinary</v>
          </cell>
          <cell r="E159" t="str">
            <v>Colchester</v>
          </cell>
          <cell r="F159">
            <v>451.03608500000001</v>
          </cell>
          <cell r="G159">
            <v>451</v>
          </cell>
        </row>
        <row r="160">
          <cell r="B160">
            <v>5457</v>
          </cell>
          <cell r="C160">
            <v>881</v>
          </cell>
          <cell r="D160" t="str">
            <v>Ordinary</v>
          </cell>
          <cell r="E160" t="str">
            <v>Uttlesford</v>
          </cell>
          <cell r="F160">
            <v>451.03608500000001</v>
          </cell>
          <cell r="G160">
            <v>451</v>
          </cell>
        </row>
        <row r="161">
          <cell r="B161">
            <v>3250</v>
          </cell>
          <cell r="C161">
            <v>881</v>
          </cell>
          <cell r="D161" t="str">
            <v>Outer Fringe</v>
          </cell>
          <cell r="E161" t="str">
            <v>Harlow</v>
          </cell>
          <cell r="F161">
            <v>467.20038400000004</v>
          </cell>
          <cell r="G161">
            <v>467</v>
          </cell>
        </row>
        <row r="162">
          <cell r="B162">
            <v>4007</v>
          </cell>
          <cell r="C162">
            <v>881</v>
          </cell>
          <cell r="D162" t="str">
            <v>Outer Fringe</v>
          </cell>
          <cell r="E162" t="str">
            <v>Basildon</v>
          </cell>
          <cell r="F162">
            <v>467.20038400000004</v>
          </cell>
          <cell r="G162">
            <v>467</v>
          </cell>
        </row>
        <row r="163">
          <cell r="B163">
            <v>5421</v>
          </cell>
          <cell r="C163">
            <v>881</v>
          </cell>
          <cell r="D163" t="str">
            <v>Ordinary</v>
          </cell>
          <cell r="E163" t="str">
            <v>Rochford</v>
          </cell>
          <cell r="F163">
            <v>451.03608500000001</v>
          </cell>
          <cell r="G163">
            <v>451</v>
          </cell>
        </row>
        <row r="164">
          <cell r="B164">
            <v>5403</v>
          </cell>
          <cell r="C164">
            <v>881</v>
          </cell>
          <cell r="D164" t="str">
            <v>Ordinary</v>
          </cell>
          <cell r="E164" t="str">
            <v>Castle Point</v>
          </cell>
          <cell r="F164">
            <v>451.03608500000001</v>
          </cell>
          <cell r="G164">
            <v>451</v>
          </cell>
        </row>
        <row r="165">
          <cell r="B165">
            <v>4420</v>
          </cell>
          <cell r="C165">
            <v>881</v>
          </cell>
          <cell r="D165" t="str">
            <v>Ordinary</v>
          </cell>
          <cell r="E165" t="str">
            <v>Braintree</v>
          </cell>
          <cell r="F165">
            <v>451.03608500000001</v>
          </cell>
          <cell r="G165">
            <v>451</v>
          </cell>
        </row>
        <row r="166">
          <cell r="B166">
            <v>4016</v>
          </cell>
          <cell r="C166">
            <v>881</v>
          </cell>
          <cell r="D166" t="str">
            <v>Inner Fringe</v>
          </cell>
          <cell r="E166" t="str">
            <v>Epping Forest</v>
          </cell>
          <cell r="F166">
            <v>473.97896099999997</v>
          </cell>
          <cell r="G166">
            <v>474</v>
          </cell>
        </row>
        <row r="167">
          <cell r="B167">
            <v>5404</v>
          </cell>
          <cell r="C167">
            <v>881</v>
          </cell>
          <cell r="D167" t="str">
            <v>Ordinary</v>
          </cell>
          <cell r="E167" t="str">
            <v>Colchester</v>
          </cell>
          <cell r="F167">
            <v>451.03608500000001</v>
          </cell>
          <cell r="G167">
            <v>451</v>
          </cell>
        </row>
        <row r="168">
          <cell r="B168">
            <v>5243</v>
          </cell>
          <cell r="C168">
            <v>881</v>
          </cell>
          <cell r="D168" t="str">
            <v>Ordinary</v>
          </cell>
          <cell r="E168" t="str">
            <v>Castle Point</v>
          </cell>
          <cell r="F168">
            <v>451.03608500000001</v>
          </cell>
          <cell r="G168">
            <v>451</v>
          </cell>
        </row>
        <row r="169">
          <cell r="B169">
            <v>5463</v>
          </cell>
          <cell r="C169">
            <v>881</v>
          </cell>
          <cell r="D169" t="str">
            <v>Ordinary</v>
          </cell>
          <cell r="E169" t="str">
            <v>Chelmsford</v>
          </cell>
          <cell r="F169">
            <v>451.03608500000001</v>
          </cell>
          <cell r="G169">
            <v>451</v>
          </cell>
        </row>
        <row r="170">
          <cell r="B170">
            <v>5462</v>
          </cell>
          <cell r="C170">
            <v>881</v>
          </cell>
          <cell r="D170" t="str">
            <v>Ordinary</v>
          </cell>
          <cell r="E170" t="str">
            <v>Colchester</v>
          </cell>
          <cell r="F170">
            <v>451.03608500000001</v>
          </cell>
          <cell r="G170">
            <v>451</v>
          </cell>
        </row>
        <row r="171">
          <cell r="B171">
            <v>4011</v>
          </cell>
          <cell r="C171">
            <v>881</v>
          </cell>
          <cell r="D171" t="str">
            <v>Ordinary</v>
          </cell>
          <cell r="E171" t="str">
            <v>Rochford</v>
          </cell>
          <cell r="F171">
            <v>451.03608500000001</v>
          </cell>
          <cell r="G171">
            <v>451</v>
          </cell>
        </row>
        <row r="172">
          <cell r="B172">
            <v>4011</v>
          </cell>
          <cell r="C172">
            <v>881</v>
          </cell>
          <cell r="D172" t="str">
            <v>Outer Fringe</v>
          </cell>
          <cell r="E172" t="str">
            <v>Basildon</v>
          </cell>
          <cell r="F172">
            <v>467.20038400000004</v>
          </cell>
          <cell r="G172">
            <v>467</v>
          </cell>
        </row>
        <row r="173">
          <cell r="B173">
            <v>4020</v>
          </cell>
          <cell r="C173">
            <v>881</v>
          </cell>
          <cell r="D173" t="str">
            <v>Ordinary</v>
          </cell>
          <cell r="E173" t="str">
            <v>Colchester</v>
          </cell>
          <cell r="F173">
            <v>451.03608500000001</v>
          </cell>
          <cell r="G173">
            <v>451</v>
          </cell>
        </row>
        <row r="174">
          <cell r="B174">
            <v>3101</v>
          </cell>
          <cell r="C174">
            <v>881</v>
          </cell>
          <cell r="D174" t="str">
            <v>Outer Fringe</v>
          </cell>
          <cell r="E174" t="str">
            <v>Basildon</v>
          </cell>
          <cell r="F174">
            <v>467.20038400000004</v>
          </cell>
          <cell r="G174">
            <v>467</v>
          </cell>
        </row>
        <row r="175">
          <cell r="B175">
            <v>4020</v>
          </cell>
          <cell r="C175">
            <v>881</v>
          </cell>
          <cell r="D175" t="str">
            <v>Ordinary</v>
          </cell>
          <cell r="E175" t="str">
            <v>Colchester</v>
          </cell>
          <cell r="F175">
            <v>451.03608500000001</v>
          </cell>
          <cell r="G175">
            <v>451</v>
          </cell>
        </row>
        <row r="176">
          <cell r="B176">
            <v>3835</v>
          </cell>
          <cell r="C176">
            <v>881</v>
          </cell>
          <cell r="D176" t="str">
            <v>Ordinary</v>
          </cell>
          <cell r="E176" t="str">
            <v>Castle Point</v>
          </cell>
          <cell r="F176">
            <v>451.03608500000001</v>
          </cell>
          <cell r="G176">
            <v>451</v>
          </cell>
        </row>
        <row r="177">
          <cell r="B177">
            <v>5413</v>
          </cell>
          <cell r="C177">
            <v>881</v>
          </cell>
          <cell r="D177" t="str">
            <v>Ordinary</v>
          </cell>
          <cell r="E177" t="str">
            <v>Colchester</v>
          </cell>
          <cell r="F177">
            <v>451.03608500000001</v>
          </cell>
          <cell r="G177">
            <v>451</v>
          </cell>
        </row>
        <row r="178">
          <cell r="B178">
            <v>2850</v>
          </cell>
          <cell r="C178">
            <v>881</v>
          </cell>
          <cell r="D178" t="str">
            <v>Ordinary</v>
          </cell>
          <cell r="E178" t="str">
            <v>Chelmsford</v>
          </cell>
          <cell r="F178">
            <v>451.03608500000001</v>
          </cell>
          <cell r="G178">
            <v>451</v>
          </cell>
        </row>
        <row r="179">
          <cell r="B179">
            <v>2107</v>
          </cell>
          <cell r="C179">
            <v>881</v>
          </cell>
          <cell r="D179" t="str">
            <v>Ordinary</v>
          </cell>
          <cell r="E179" t="str">
            <v>Colchester</v>
          </cell>
          <cell r="F179">
            <v>451.03608500000001</v>
          </cell>
          <cell r="G179">
            <v>451</v>
          </cell>
        </row>
        <row r="180">
          <cell r="B180">
            <v>2110</v>
          </cell>
          <cell r="C180">
            <v>881</v>
          </cell>
          <cell r="D180" t="str">
            <v>Outer Fringe</v>
          </cell>
          <cell r="E180" t="str">
            <v>Harlow</v>
          </cell>
          <cell r="F180">
            <v>467.20038400000004</v>
          </cell>
          <cell r="G180">
            <v>467</v>
          </cell>
        </row>
        <row r="181">
          <cell r="B181">
            <v>2666</v>
          </cell>
          <cell r="C181">
            <v>881</v>
          </cell>
          <cell r="D181" t="str">
            <v>Ordinary</v>
          </cell>
          <cell r="E181" t="str">
            <v>Rochford</v>
          </cell>
          <cell r="F181">
            <v>451.03608500000001</v>
          </cell>
          <cell r="G181">
            <v>451</v>
          </cell>
        </row>
        <row r="182">
          <cell r="B182">
            <v>2096</v>
          </cell>
          <cell r="C182">
            <v>881</v>
          </cell>
          <cell r="D182" t="str">
            <v>Ordinary</v>
          </cell>
          <cell r="E182" t="str">
            <v>Tendring</v>
          </cell>
          <cell r="F182">
            <v>451.03608500000001</v>
          </cell>
          <cell r="G182">
            <v>451</v>
          </cell>
        </row>
        <row r="183">
          <cell r="B183">
            <v>5405</v>
          </cell>
          <cell r="C183">
            <v>881</v>
          </cell>
          <cell r="D183" t="str">
            <v>Inner Fringe</v>
          </cell>
          <cell r="E183" t="str">
            <v>Epping Forest</v>
          </cell>
          <cell r="F183">
            <v>473.97896099999997</v>
          </cell>
          <cell r="G183">
            <v>474</v>
          </cell>
        </row>
        <row r="184">
          <cell r="B184">
            <v>5232</v>
          </cell>
          <cell r="C184">
            <v>881</v>
          </cell>
          <cell r="D184" t="str">
            <v>Ordinary</v>
          </cell>
          <cell r="E184" t="str">
            <v>Rochford</v>
          </cell>
          <cell r="F184">
            <v>451.03608500000001</v>
          </cell>
          <cell r="G184">
            <v>451</v>
          </cell>
        </row>
        <row r="185">
          <cell r="B185">
            <v>2915</v>
          </cell>
          <cell r="C185">
            <v>881</v>
          </cell>
          <cell r="D185" t="str">
            <v>Ordinary</v>
          </cell>
          <cell r="E185" t="str">
            <v>Castle Point</v>
          </cell>
          <cell r="F185">
            <v>451.03608500000001</v>
          </cell>
          <cell r="G185">
            <v>451</v>
          </cell>
        </row>
        <row r="186">
          <cell r="B186">
            <v>2022</v>
          </cell>
          <cell r="C186">
            <v>881</v>
          </cell>
          <cell r="D186" t="str">
            <v>Ordinary</v>
          </cell>
          <cell r="E186" t="str">
            <v>Tendring</v>
          </cell>
          <cell r="F186">
            <v>451.03608500000001</v>
          </cell>
          <cell r="G186">
            <v>451</v>
          </cell>
        </row>
        <row r="187">
          <cell r="B187">
            <v>5427</v>
          </cell>
          <cell r="C187">
            <v>881</v>
          </cell>
          <cell r="D187" t="str">
            <v>Ordinary</v>
          </cell>
          <cell r="E187" t="str">
            <v>Chelmsford</v>
          </cell>
          <cell r="F187">
            <v>451.03608500000001</v>
          </cell>
          <cell r="G187">
            <v>451</v>
          </cell>
        </row>
        <row r="188">
          <cell r="B188">
            <v>2111</v>
          </cell>
          <cell r="C188">
            <v>881</v>
          </cell>
          <cell r="D188" t="str">
            <v>Ordinary</v>
          </cell>
          <cell r="E188" t="str">
            <v>Colchester</v>
          </cell>
          <cell r="F188">
            <v>451.03608500000001</v>
          </cell>
          <cell r="G188">
            <v>451</v>
          </cell>
        </row>
        <row r="189">
          <cell r="B189">
            <v>2129</v>
          </cell>
          <cell r="C189">
            <v>881</v>
          </cell>
          <cell r="D189" t="str">
            <v>Ordinary</v>
          </cell>
          <cell r="E189" t="str">
            <v>Castle Point</v>
          </cell>
          <cell r="F189">
            <v>451.03608500000001</v>
          </cell>
          <cell r="G189">
            <v>451</v>
          </cell>
        </row>
        <row r="190">
          <cell r="B190">
            <v>2136</v>
          </cell>
          <cell r="C190">
            <v>881</v>
          </cell>
          <cell r="D190" t="str">
            <v>Ordinary</v>
          </cell>
          <cell r="E190" t="str">
            <v>Castle Point</v>
          </cell>
          <cell r="F190">
            <v>451.03608500000001</v>
          </cell>
          <cell r="G190">
            <v>451</v>
          </cell>
        </row>
        <row r="191">
          <cell r="B191">
            <v>4014</v>
          </cell>
          <cell r="C191">
            <v>881</v>
          </cell>
          <cell r="D191" t="str">
            <v>Outer Fringe</v>
          </cell>
          <cell r="E191" t="str">
            <v>Basildon</v>
          </cell>
          <cell r="F191">
            <v>467.20038400000004</v>
          </cell>
          <cell r="G191">
            <v>467</v>
          </cell>
        </row>
        <row r="192">
          <cell r="B192">
            <v>4014</v>
          </cell>
          <cell r="C192">
            <v>881</v>
          </cell>
          <cell r="D192" t="str">
            <v>Outer Fringe</v>
          </cell>
          <cell r="E192" t="str">
            <v>Basildon</v>
          </cell>
          <cell r="F192">
            <v>467.20038400000004</v>
          </cell>
          <cell r="G192">
            <v>467</v>
          </cell>
        </row>
        <row r="193">
          <cell r="B193">
            <v>5213</v>
          </cell>
          <cell r="C193">
            <v>881</v>
          </cell>
          <cell r="D193" t="str">
            <v>Ordinary</v>
          </cell>
          <cell r="E193" t="str">
            <v>Chelmsford</v>
          </cell>
          <cell r="F193">
            <v>451.03608500000001</v>
          </cell>
          <cell r="G193">
            <v>451</v>
          </cell>
        </row>
        <row r="194">
          <cell r="B194">
            <v>2026</v>
          </cell>
          <cell r="C194">
            <v>881</v>
          </cell>
          <cell r="D194" t="str">
            <v>Ordinary</v>
          </cell>
          <cell r="E194" t="str">
            <v>Tendring</v>
          </cell>
          <cell r="F194">
            <v>451.03608500000001</v>
          </cell>
          <cell r="G194">
            <v>451</v>
          </cell>
        </row>
        <row r="195">
          <cell r="B195">
            <v>5215</v>
          </cell>
          <cell r="C195">
            <v>881</v>
          </cell>
          <cell r="D195" t="str">
            <v>Ordinary</v>
          </cell>
          <cell r="E195" t="str">
            <v>Tendring</v>
          </cell>
          <cell r="F195">
            <v>451.03609999999998</v>
          </cell>
          <cell r="G195">
            <v>451</v>
          </cell>
        </row>
        <row r="196">
          <cell r="B196">
            <v>2137</v>
          </cell>
          <cell r="C196">
            <v>881</v>
          </cell>
          <cell r="D196" t="str">
            <v>Ordinary</v>
          </cell>
          <cell r="E196" t="str">
            <v>Tendring</v>
          </cell>
          <cell r="F196">
            <v>451.03609999999998</v>
          </cell>
          <cell r="G196">
            <v>451</v>
          </cell>
        </row>
        <row r="197">
          <cell r="B197">
            <v>2126</v>
          </cell>
          <cell r="C197">
            <v>881</v>
          </cell>
          <cell r="D197" t="str">
            <v>Ordinary</v>
          </cell>
          <cell r="E197" t="str">
            <v>Braintree</v>
          </cell>
          <cell r="F197">
            <v>451.03609999999998</v>
          </cell>
          <cell r="G197">
            <v>451</v>
          </cell>
        </row>
        <row r="198">
          <cell r="B198">
            <v>2144</v>
          </cell>
          <cell r="C198">
            <v>881</v>
          </cell>
          <cell r="D198" t="str">
            <v>Ordinary</v>
          </cell>
          <cell r="E198" t="str">
            <v>Chelmsford</v>
          </cell>
          <cell r="F198">
            <v>451.03608500000001</v>
          </cell>
          <cell r="G198">
            <v>451</v>
          </cell>
        </row>
        <row r="199">
          <cell r="B199">
            <v>2145</v>
          </cell>
          <cell r="C199">
            <v>881</v>
          </cell>
          <cell r="D199" t="str">
            <v>Outer Fringe</v>
          </cell>
          <cell r="E199" t="str">
            <v>Basildon</v>
          </cell>
          <cell r="F199">
            <v>467.20038400000004</v>
          </cell>
          <cell r="G199">
            <v>467</v>
          </cell>
        </row>
        <row r="200">
          <cell r="B200">
            <v>2083</v>
          </cell>
          <cell r="C200">
            <v>881</v>
          </cell>
          <cell r="D200" t="str">
            <v>Ordinary</v>
          </cell>
          <cell r="E200" t="str">
            <v>Braintree</v>
          </cell>
          <cell r="F200">
            <v>451.03608500000001</v>
          </cell>
          <cell r="G200">
            <v>451</v>
          </cell>
        </row>
        <row r="201">
          <cell r="B201">
            <v>2147</v>
          </cell>
          <cell r="C201">
            <v>881</v>
          </cell>
          <cell r="D201" t="str">
            <v>Outer Fringe</v>
          </cell>
          <cell r="E201" t="str">
            <v>Basildon</v>
          </cell>
          <cell r="F201">
            <v>467.20038400000004</v>
          </cell>
          <cell r="G201">
            <v>467</v>
          </cell>
        </row>
        <row r="202">
          <cell r="B202">
            <v>3255</v>
          </cell>
          <cell r="C202">
            <v>881</v>
          </cell>
          <cell r="D202" t="str">
            <v>Outer Fringe</v>
          </cell>
          <cell r="E202" t="str">
            <v>Basildon</v>
          </cell>
          <cell r="F202">
            <v>467.20038400000004</v>
          </cell>
          <cell r="G202">
            <v>467</v>
          </cell>
        </row>
        <row r="203">
          <cell r="B203">
            <v>2139</v>
          </cell>
          <cell r="C203">
            <v>881</v>
          </cell>
          <cell r="D203" t="str">
            <v>Ordinary</v>
          </cell>
          <cell r="E203" t="str">
            <v>Tendring</v>
          </cell>
          <cell r="F203">
            <v>451.03608500000001</v>
          </cell>
          <cell r="G203">
            <v>451</v>
          </cell>
        </row>
        <row r="204">
          <cell r="B204">
            <v>2148</v>
          </cell>
          <cell r="C204">
            <v>881</v>
          </cell>
          <cell r="D204" t="str">
            <v>Outer Fringe</v>
          </cell>
          <cell r="E204" t="str">
            <v>Basildon</v>
          </cell>
          <cell r="F204">
            <v>467.20038400000004</v>
          </cell>
          <cell r="G204">
            <v>467</v>
          </cell>
        </row>
        <row r="205">
          <cell r="B205">
            <v>2146</v>
          </cell>
          <cell r="C205">
            <v>881</v>
          </cell>
          <cell r="D205" t="str">
            <v>Outer Fringe</v>
          </cell>
          <cell r="E205" t="str">
            <v>Basildon</v>
          </cell>
          <cell r="F205">
            <v>467.20038400000004</v>
          </cell>
          <cell r="G205">
            <v>467</v>
          </cell>
        </row>
        <row r="206">
          <cell r="B206">
            <v>2014</v>
          </cell>
          <cell r="C206">
            <v>881</v>
          </cell>
          <cell r="D206" t="str">
            <v>Outer Fringe</v>
          </cell>
          <cell r="E206" t="str">
            <v>Basildon</v>
          </cell>
          <cell r="F206">
            <v>467.20038400000004</v>
          </cell>
          <cell r="G206">
            <v>467</v>
          </cell>
        </row>
        <row r="207">
          <cell r="B207">
            <v>2149</v>
          </cell>
          <cell r="C207">
            <v>881</v>
          </cell>
          <cell r="D207" t="str">
            <v>Ordinary</v>
          </cell>
          <cell r="E207" t="str">
            <v>Colchester</v>
          </cell>
          <cell r="F207">
            <v>451.03608500000001</v>
          </cell>
          <cell r="G207">
            <v>451</v>
          </cell>
        </row>
        <row r="208">
          <cell r="B208">
            <v>4018</v>
          </cell>
          <cell r="C208">
            <v>881</v>
          </cell>
          <cell r="D208" t="str">
            <v>Ordinary</v>
          </cell>
          <cell r="E208" t="str">
            <v>Castle Point</v>
          </cell>
          <cell r="F208">
            <v>451.03608500000001</v>
          </cell>
          <cell r="G208">
            <v>451</v>
          </cell>
        </row>
        <row r="209">
          <cell r="B209">
            <v>2143</v>
          </cell>
          <cell r="C209">
            <v>881</v>
          </cell>
          <cell r="D209" t="str">
            <v>Ordinary</v>
          </cell>
          <cell r="E209" t="str">
            <v>Castle Point</v>
          </cell>
          <cell r="F209">
            <v>451.03608500000001</v>
          </cell>
          <cell r="G209">
            <v>451</v>
          </cell>
        </row>
        <row r="210">
          <cell r="B210">
            <v>3252</v>
          </cell>
          <cell r="C210">
            <v>881</v>
          </cell>
          <cell r="D210" t="str">
            <v>Outer Fringe</v>
          </cell>
          <cell r="E210" t="str">
            <v>Basildon</v>
          </cell>
          <cell r="F210">
            <v>467.20038400000004</v>
          </cell>
          <cell r="G210">
            <v>467</v>
          </cell>
        </row>
        <row r="211">
          <cell r="B211">
            <v>3401</v>
          </cell>
          <cell r="C211">
            <v>881</v>
          </cell>
          <cell r="D211" t="str">
            <v>Outer Fringe</v>
          </cell>
          <cell r="E211" t="str">
            <v>Basildon</v>
          </cell>
          <cell r="F211">
            <v>467.20038400000004</v>
          </cell>
          <cell r="G211">
            <v>467</v>
          </cell>
        </row>
        <row r="212">
          <cell r="B212">
            <v>2589</v>
          </cell>
          <cell r="C212">
            <v>881</v>
          </cell>
          <cell r="D212" t="str">
            <v>Ordinary</v>
          </cell>
          <cell r="E212" t="str">
            <v>Chelmsford</v>
          </cell>
          <cell r="F212">
            <v>451.03608500000001</v>
          </cell>
          <cell r="G212">
            <v>451</v>
          </cell>
        </row>
        <row r="213">
          <cell r="B213">
            <v>2138</v>
          </cell>
          <cell r="C213">
            <v>881</v>
          </cell>
          <cell r="D213" t="str">
            <v>Ordinary</v>
          </cell>
          <cell r="E213" t="str">
            <v>Braintree</v>
          </cell>
          <cell r="F213">
            <v>451.03608500000001</v>
          </cell>
          <cell r="G213">
            <v>451</v>
          </cell>
        </row>
        <row r="214">
          <cell r="B214">
            <v>2155</v>
          </cell>
          <cell r="C214">
            <v>881</v>
          </cell>
          <cell r="D214" t="str">
            <v>Ordinary</v>
          </cell>
          <cell r="E214" t="str">
            <v>Uttlesford</v>
          </cell>
          <cell r="F214">
            <v>451.03608500000001</v>
          </cell>
          <cell r="G214">
            <v>451</v>
          </cell>
        </row>
        <row r="215">
          <cell r="B215">
            <v>1102</v>
          </cell>
          <cell r="C215">
            <v>881</v>
          </cell>
          <cell r="D215" t="str">
            <v>Outer Fringe</v>
          </cell>
          <cell r="E215" t="str">
            <v>Harlow</v>
          </cell>
          <cell r="F215">
            <v>467.20038400000004</v>
          </cell>
          <cell r="G215">
            <v>467</v>
          </cell>
        </row>
        <row r="216">
          <cell r="B216">
            <v>2156</v>
          </cell>
          <cell r="C216">
            <v>881</v>
          </cell>
          <cell r="D216" t="str">
            <v>Ordinary</v>
          </cell>
          <cell r="E216" t="str">
            <v>Rochford</v>
          </cell>
          <cell r="F216">
            <v>451.03608500000001</v>
          </cell>
          <cell r="G216">
            <v>451</v>
          </cell>
        </row>
        <row r="217">
          <cell r="B217">
            <v>2130</v>
          </cell>
          <cell r="C217">
            <v>881</v>
          </cell>
          <cell r="D217" t="str">
            <v>Ordinary</v>
          </cell>
          <cell r="E217" t="str">
            <v>Rochford</v>
          </cell>
          <cell r="F217">
            <v>451.03608500000001</v>
          </cell>
          <cell r="G217">
            <v>451</v>
          </cell>
        </row>
        <row r="218">
          <cell r="B218">
            <v>2127</v>
          </cell>
          <cell r="C218">
            <v>881</v>
          </cell>
          <cell r="D218" t="str">
            <v>Ordinary</v>
          </cell>
          <cell r="E218" t="str">
            <v>Chelmsford</v>
          </cell>
          <cell r="F218">
            <v>451.03608500000001</v>
          </cell>
          <cell r="G218">
            <v>451</v>
          </cell>
        </row>
        <row r="219">
          <cell r="B219">
            <v>2018</v>
          </cell>
          <cell r="C219">
            <v>881</v>
          </cell>
          <cell r="D219" t="str">
            <v>Ordinary</v>
          </cell>
          <cell r="E219" t="str">
            <v>Chelmsford</v>
          </cell>
          <cell r="F219">
            <v>451.03608500000001</v>
          </cell>
          <cell r="G219">
            <v>451</v>
          </cell>
        </row>
        <row r="220">
          <cell r="B220">
            <v>2150</v>
          </cell>
          <cell r="C220">
            <v>881</v>
          </cell>
          <cell r="D220" t="str">
            <v>Ordinary</v>
          </cell>
          <cell r="E220" t="str">
            <v>Braintree</v>
          </cell>
          <cell r="F220">
            <v>451.03608500000001</v>
          </cell>
          <cell r="G220">
            <v>451</v>
          </cell>
        </row>
        <row r="221">
          <cell r="B221">
            <v>2157</v>
          </cell>
          <cell r="C221">
            <v>881</v>
          </cell>
          <cell r="D221" t="str">
            <v>Outer Fringe</v>
          </cell>
          <cell r="E221" t="str">
            <v>Basildon</v>
          </cell>
          <cell r="F221">
            <v>467.20038400000004</v>
          </cell>
          <cell r="G221">
            <v>467</v>
          </cell>
        </row>
        <row r="222">
          <cell r="B222">
            <v>2162</v>
          </cell>
          <cell r="C222">
            <v>881</v>
          </cell>
          <cell r="D222" t="str">
            <v>Outer Fringe</v>
          </cell>
          <cell r="E222" t="str">
            <v>Harlow</v>
          </cell>
          <cell r="F222">
            <v>467.20038400000004</v>
          </cell>
          <cell r="G222">
            <v>467</v>
          </cell>
        </row>
        <row r="223">
          <cell r="B223">
            <v>2160</v>
          </cell>
          <cell r="C223">
            <v>881</v>
          </cell>
          <cell r="D223" t="str">
            <v>Outer Fringe</v>
          </cell>
          <cell r="E223" t="str">
            <v>Harlow</v>
          </cell>
          <cell r="F223">
            <v>467.20038400000004</v>
          </cell>
          <cell r="G223">
            <v>467</v>
          </cell>
        </row>
        <row r="224">
          <cell r="B224">
            <v>2163</v>
          </cell>
          <cell r="C224">
            <v>881</v>
          </cell>
          <cell r="D224" t="str">
            <v>Inner Fringe</v>
          </cell>
          <cell r="E224" t="str">
            <v>Epping Forest</v>
          </cell>
          <cell r="F224">
            <v>473.97896099999997</v>
          </cell>
          <cell r="G224">
            <v>474</v>
          </cell>
        </row>
        <row r="225">
          <cell r="B225">
            <v>2161</v>
          </cell>
          <cell r="C225">
            <v>881</v>
          </cell>
          <cell r="D225" t="str">
            <v>Ordinary</v>
          </cell>
          <cell r="E225" t="str">
            <v>Braintree</v>
          </cell>
          <cell r="F225">
            <v>451.03608500000001</v>
          </cell>
          <cell r="G225">
            <v>451</v>
          </cell>
        </row>
        <row r="226">
          <cell r="B226">
            <v>3304</v>
          </cell>
          <cell r="C226">
            <v>881</v>
          </cell>
          <cell r="D226" t="str">
            <v>Ordinary</v>
          </cell>
          <cell r="E226" t="str">
            <v>Braintree</v>
          </cell>
          <cell r="F226">
            <v>451.03608500000001</v>
          </cell>
          <cell r="G226">
            <v>451</v>
          </cell>
        </row>
        <row r="227">
          <cell r="B227">
            <v>2141</v>
          </cell>
          <cell r="C227">
            <v>881</v>
          </cell>
          <cell r="D227" t="str">
            <v>Ordinary</v>
          </cell>
          <cell r="E227" t="str">
            <v>Maldon</v>
          </cell>
          <cell r="F227">
            <v>451.03608500000001</v>
          </cell>
          <cell r="G227">
            <v>451</v>
          </cell>
        </row>
        <row r="228">
          <cell r="B228">
            <v>2158</v>
          </cell>
          <cell r="C228">
            <v>881</v>
          </cell>
          <cell r="D228" t="str">
            <v>Ordinary</v>
          </cell>
          <cell r="E228" t="str">
            <v>Castle Point</v>
          </cell>
          <cell r="F228">
            <v>451.03608500000001</v>
          </cell>
          <cell r="G228">
            <v>451</v>
          </cell>
        </row>
        <row r="229">
          <cell r="B229">
            <v>2548</v>
          </cell>
          <cell r="C229">
            <v>881</v>
          </cell>
          <cell r="D229" t="str">
            <v>Outer Fringe</v>
          </cell>
          <cell r="E229" t="str">
            <v>Basildon</v>
          </cell>
          <cell r="F229">
            <v>467.20038400000004</v>
          </cell>
          <cell r="G229">
            <v>467</v>
          </cell>
        </row>
        <row r="230">
          <cell r="B230">
            <v>2164</v>
          </cell>
          <cell r="C230">
            <v>881</v>
          </cell>
          <cell r="D230" t="str">
            <v>Ordinary</v>
          </cell>
          <cell r="E230" t="str">
            <v>Braintree</v>
          </cell>
          <cell r="F230">
            <v>451.03608500000001</v>
          </cell>
          <cell r="G230">
            <v>451</v>
          </cell>
        </row>
        <row r="231">
          <cell r="B231">
            <v>2128</v>
          </cell>
          <cell r="C231">
            <v>881</v>
          </cell>
          <cell r="D231" t="str">
            <v>Ordinary</v>
          </cell>
          <cell r="E231" t="str">
            <v>Colchester</v>
          </cell>
          <cell r="F231">
            <v>451.03608500000001</v>
          </cell>
          <cell r="G231">
            <v>451</v>
          </cell>
        </row>
        <row r="232">
          <cell r="B232">
            <v>3128</v>
          </cell>
          <cell r="C232">
            <v>881</v>
          </cell>
          <cell r="D232" t="str">
            <v>Outer Fringe</v>
          </cell>
          <cell r="E232" t="str">
            <v>Harlow</v>
          </cell>
          <cell r="F232">
            <v>467.20038400000004</v>
          </cell>
          <cell r="G232">
            <v>467</v>
          </cell>
        </row>
        <row r="233">
          <cell r="B233">
            <v>2167</v>
          </cell>
          <cell r="C233">
            <v>881</v>
          </cell>
          <cell r="D233" t="str">
            <v>Ordinary</v>
          </cell>
          <cell r="E233" t="str">
            <v>Rochford</v>
          </cell>
          <cell r="F233">
            <v>451.03608500000001</v>
          </cell>
          <cell r="G233">
            <v>451</v>
          </cell>
        </row>
        <row r="234">
          <cell r="B234">
            <v>2983</v>
          </cell>
          <cell r="C234">
            <v>881</v>
          </cell>
          <cell r="D234" t="str">
            <v>Outer Fringe</v>
          </cell>
          <cell r="E234" t="str">
            <v>Harlow</v>
          </cell>
          <cell r="F234">
            <v>467.20038400000004</v>
          </cell>
          <cell r="G234">
            <v>467</v>
          </cell>
        </row>
        <row r="235">
          <cell r="B235">
            <v>2665</v>
          </cell>
          <cell r="C235">
            <v>881</v>
          </cell>
          <cell r="D235" t="str">
            <v>Outer Fringe</v>
          </cell>
          <cell r="E235" t="str">
            <v>Harlow</v>
          </cell>
          <cell r="F235">
            <v>467.20038400000004</v>
          </cell>
          <cell r="G235">
            <v>467</v>
          </cell>
        </row>
        <row r="236">
          <cell r="B236">
            <v>4023</v>
          </cell>
          <cell r="C236">
            <v>881</v>
          </cell>
          <cell r="D236" t="str">
            <v>Inner Fringe</v>
          </cell>
          <cell r="E236" t="str">
            <v>Epping Forest</v>
          </cell>
          <cell r="F236">
            <v>473.97896099999997</v>
          </cell>
          <cell r="G236">
            <v>474</v>
          </cell>
        </row>
        <row r="237">
          <cell r="B237">
            <v>2159</v>
          </cell>
          <cell r="C237">
            <v>881</v>
          </cell>
          <cell r="D237" t="str">
            <v>Outer Fringe</v>
          </cell>
          <cell r="E237" t="str">
            <v>Basildon</v>
          </cell>
          <cell r="F237">
            <v>467.20038400000004</v>
          </cell>
          <cell r="G237">
            <v>467</v>
          </cell>
        </row>
        <row r="238">
          <cell r="B238">
            <v>2568</v>
          </cell>
          <cell r="C238">
            <v>881</v>
          </cell>
          <cell r="D238" t="str">
            <v>Outer Fringe</v>
          </cell>
          <cell r="E238" t="str">
            <v>Basildon</v>
          </cell>
          <cell r="F238">
            <v>467.20038400000004</v>
          </cell>
          <cell r="G238">
            <v>467</v>
          </cell>
        </row>
        <row r="239">
          <cell r="B239">
            <v>2166</v>
          </cell>
          <cell r="C239">
            <v>881</v>
          </cell>
          <cell r="D239" t="str">
            <v>Outer Fringe</v>
          </cell>
          <cell r="E239" t="str">
            <v>Basildon</v>
          </cell>
          <cell r="F239">
            <v>467.20038400000004</v>
          </cell>
          <cell r="G239">
            <v>467</v>
          </cell>
        </row>
        <row r="240">
          <cell r="B240">
            <v>2168</v>
          </cell>
          <cell r="C240">
            <v>881</v>
          </cell>
          <cell r="D240" t="str">
            <v>Ordinary</v>
          </cell>
          <cell r="E240" t="str">
            <v>Braintree</v>
          </cell>
          <cell r="F240">
            <v>451.03608500000001</v>
          </cell>
          <cell r="G240">
            <v>451</v>
          </cell>
        </row>
        <row r="241">
          <cell r="B241">
            <v>5262</v>
          </cell>
          <cell r="C241">
            <v>881</v>
          </cell>
          <cell r="D241" t="str">
            <v>Ordinary</v>
          </cell>
          <cell r="E241" t="str">
            <v>Rochford</v>
          </cell>
          <cell r="F241">
            <v>451.03608500000001</v>
          </cell>
          <cell r="G241">
            <v>451</v>
          </cell>
        </row>
        <row r="242">
          <cell r="B242">
            <v>3125</v>
          </cell>
          <cell r="C242">
            <v>881</v>
          </cell>
          <cell r="D242" t="str">
            <v>Inner Fringe</v>
          </cell>
          <cell r="E242" t="str">
            <v>Epping Forest</v>
          </cell>
          <cell r="F242">
            <v>473.97896099999997</v>
          </cell>
          <cell r="G242">
            <v>474</v>
          </cell>
        </row>
        <row r="243">
          <cell r="B243">
            <v>2823</v>
          </cell>
          <cell r="C243">
            <v>881</v>
          </cell>
          <cell r="D243" t="str">
            <v>Inner Fringe</v>
          </cell>
          <cell r="E243" t="str">
            <v>Epping Forest</v>
          </cell>
          <cell r="F243">
            <v>473.97896099999997</v>
          </cell>
          <cell r="G243">
            <v>474</v>
          </cell>
        </row>
        <row r="244">
          <cell r="B244">
            <v>2690</v>
          </cell>
          <cell r="C244">
            <v>881</v>
          </cell>
          <cell r="D244" t="str">
            <v>Inner Fringe</v>
          </cell>
          <cell r="E244" t="str">
            <v>Epping Forest</v>
          </cell>
          <cell r="F244">
            <v>473.97896099999997</v>
          </cell>
          <cell r="G244">
            <v>474</v>
          </cell>
        </row>
        <row r="245">
          <cell r="B245">
            <v>3303</v>
          </cell>
          <cell r="C245">
            <v>881</v>
          </cell>
          <cell r="D245" t="str">
            <v>Ordinary</v>
          </cell>
          <cell r="E245" t="str">
            <v>Braintree</v>
          </cell>
          <cell r="F245">
            <v>451.03608500000001</v>
          </cell>
          <cell r="G245">
            <v>451</v>
          </cell>
        </row>
        <row r="246">
          <cell r="B246">
            <v>3122</v>
          </cell>
          <cell r="C246">
            <v>881</v>
          </cell>
          <cell r="D246" t="str">
            <v>Inner Fringe</v>
          </cell>
          <cell r="E246" t="str">
            <v>Epping Forest</v>
          </cell>
          <cell r="F246">
            <v>473.97896099999997</v>
          </cell>
          <cell r="G246">
            <v>474</v>
          </cell>
        </row>
        <row r="247">
          <cell r="B247">
            <v>2172</v>
          </cell>
          <cell r="C247">
            <v>881</v>
          </cell>
          <cell r="D247" t="str">
            <v>Ordinary</v>
          </cell>
          <cell r="E247" t="str">
            <v>Braintree</v>
          </cell>
          <cell r="F247">
            <v>451.03608500000001</v>
          </cell>
          <cell r="G247">
            <v>451</v>
          </cell>
        </row>
        <row r="248">
          <cell r="B248">
            <v>2503</v>
          </cell>
          <cell r="C248">
            <v>881</v>
          </cell>
          <cell r="D248" t="str">
            <v>Inner Fringe</v>
          </cell>
          <cell r="E248" t="str">
            <v>Epping Forest</v>
          </cell>
          <cell r="F248">
            <v>473.97896099999997</v>
          </cell>
          <cell r="G248">
            <v>474</v>
          </cell>
        </row>
        <row r="249">
          <cell r="B249">
            <v>2251</v>
          </cell>
          <cell r="C249">
            <v>881</v>
          </cell>
          <cell r="D249" t="str">
            <v>Outer Fringe</v>
          </cell>
          <cell r="E249" t="str">
            <v>Basildon</v>
          </cell>
          <cell r="F249">
            <v>467.20038400000004</v>
          </cell>
          <cell r="G249">
            <v>467</v>
          </cell>
        </row>
        <row r="250">
          <cell r="B250">
            <v>3221</v>
          </cell>
          <cell r="C250">
            <v>881</v>
          </cell>
          <cell r="D250" t="str">
            <v>Outer Fringe</v>
          </cell>
          <cell r="E250" t="str">
            <v>Brentwood</v>
          </cell>
          <cell r="F250">
            <v>467.20038400000004</v>
          </cell>
          <cell r="G250">
            <v>467</v>
          </cell>
        </row>
        <row r="251">
          <cell r="B251">
            <v>3133</v>
          </cell>
          <cell r="C251">
            <v>881</v>
          </cell>
          <cell r="D251" t="str">
            <v>Outer Fringe</v>
          </cell>
          <cell r="E251" t="str">
            <v>Harlow</v>
          </cell>
          <cell r="F251">
            <v>467.20038400000004</v>
          </cell>
          <cell r="G251">
            <v>467</v>
          </cell>
        </row>
        <row r="252">
          <cell r="B252">
            <v>2173</v>
          </cell>
          <cell r="C252">
            <v>881</v>
          </cell>
          <cell r="D252" t="str">
            <v>Outer Fringe</v>
          </cell>
          <cell r="E252" t="str">
            <v>Harlow</v>
          </cell>
          <cell r="F252">
            <v>467.20038400000004</v>
          </cell>
          <cell r="G252">
            <v>467</v>
          </cell>
        </row>
        <row r="253">
          <cell r="B253">
            <v>4499</v>
          </cell>
          <cell r="C253">
            <v>881</v>
          </cell>
          <cell r="D253" t="str">
            <v>Inner Fringe</v>
          </cell>
          <cell r="E253" t="str">
            <v>Epping Forest</v>
          </cell>
          <cell r="F253">
            <v>473.97896099999997</v>
          </cell>
          <cell r="G253">
            <v>474</v>
          </cell>
        </row>
        <row r="254">
          <cell r="B254">
            <v>2928</v>
          </cell>
          <cell r="C254">
            <v>881</v>
          </cell>
          <cell r="D254" t="str">
            <v>Ordinary</v>
          </cell>
          <cell r="E254" t="str">
            <v>Chelmsford</v>
          </cell>
          <cell r="F254">
            <v>451.03608500000001</v>
          </cell>
          <cell r="G254">
            <v>451</v>
          </cell>
        </row>
        <row r="255">
          <cell r="B255">
            <v>2839</v>
          </cell>
          <cell r="C255">
            <v>881</v>
          </cell>
          <cell r="D255" t="str">
            <v>Ordinary</v>
          </cell>
          <cell r="E255" t="str">
            <v>Chelmsford</v>
          </cell>
          <cell r="F255">
            <v>451.03608500000001</v>
          </cell>
          <cell r="G255">
            <v>451</v>
          </cell>
        </row>
        <row r="256">
          <cell r="B256">
            <v>2323</v>
          </cell>
          <cell r="C256">
            <v>881</v>
          </cell>
          <cell r="D256" t="str">
            <v>Inner Fringe</v>
          </cell>
          <cell r="E256" t="str">
            <v>Epping Forest</v>
          </cell>
          <cell r="F256">
            <v>473.97896099999997</v>
          </cell>
          <cell r="G256">
            <v>474</v>
          </cell>
        </row>
        <row r="257">
          <cell r="B257">
            <v>2174</v>
          </cell>
          <cell r="C257">
            <v>881</v>
          </cell>
          <cell r="D257" t="str">
            <v>Ordinary</v>
          </cell>
          <cell r="E257" t="str">
            <v>Braintree</v>
          </cell>
          <cell r="F257">
            <v>451.03608500000001</v>
          </cell>
          <cell r="G257">
            <v>451</v>
          </cell>
        </row>
        <row r="258">
          <cell r="B258">
            <v>2655</v>
          </cell>
          <cell r="C258">
            <v>881</v>
          </cell>
          <cell r="D258" t="str">
            <v>Inner Fringe</v>
          </cell>
          <cell r="E258" t="str">
            <v>Epping Forest</v>
          </cell>
          <cell r="F258">
            <v>473.97896099999997</v>
          </cell>
          <cell r="G258">
            <v>474</v>
          </cell>
        </row>
        <row r="259">
          <cell r="B259">
            <v>3256</v>
          </cell>
          <cell r="C259">
            <v>881</v>
          </cell>
          <cell r="D259" t="str">
            <v>Inner Fringe</v>
          </cell>
          <cell r="E259" t="str">
            <v>Epping Forest</v>
          </cell>
          <cell r="F259">
            <v>473.97896099999997</v>
          </cell>
          <cell r="G259">
            <v>474</v>
          </cell>
        </row>
        <row r="260">
          <cell r="B260">
            <v>2171</v>
          </cell>
          <cell r="C260">
            <v>881</v>
          </cell>
          <cell r="D260" t="str">
            <v>Outer Fringe</v>
          </cell>
          <cell r="E260" t="str">
            <v>Harlow</v>
          </cell>
          <cell r="F260">
            <v>467.20038400000004</v>
          </cell>
          <cell r="G260">
            <v>467</v>
          </cell>
        </row>
        <row r="261">
          <cell r="B261">
            <v>2707</v>
          </cell>
          <cell r="C261">
            <v>881</v>
          </cell>
          <cell r="D261" t="str">
            <v>Inner Fringe</v>
          </cell>
          <cell r="E261" t="str">
            <v>Epping Forest</v>
          </cell>
          <cell r="F261">
            <v>473.97896099999997</v>
          </cell>
          <cell r="G261">
            <v>474</v>
          </cell>
        </row>
        <row r="262">
          <cell r="B262">
            <v>2629</v>
          </cell>
          <cell r="C262">
            <v>881</v>
          </cell>
          <cell r="D262" t="str">
            <v>Ordinary</v>
          </cell>
          <cell r="E262" t="str">
            <v>Chelmsford</v>
          </cell>
          <cell r="F262">
            <v>451.03608500000001</v>
          </cell>
          <cell r="G262">
            <v>451</v>
          </cell>
        </row>
        <row r="263">
          <cell r="B263">
            <v>3841</v>
          </cell>
          <cell r="C263">
            <v>881</v>
          </cell>
          <cell r="D263" t="str">
            <v>Inner Fringe</v>
          </cell>
          <cell r="E263" t="str">
            <v>Epping Forest</v>
          </cell>
          <cell r="F263">
            <v>473.97896099999997</v>
          </cell>
          <cell r="G263">
            <v>474</v>
          </cell>
        </row>
        <row r="264">
          <cell r="B264">
            <v>2873</v>
          </cell>
          <cell r="C264">
            <v>881</v>
          </cell>
          <cell r="D264" t="str">
            <v>Inner Fringe</v>
          </cell>
          <cell r="E264" t="str">
            <v>Epping Forest</v>
          </cell>
          <cell r="F264">
            <v>473.97896099999997</v>
          </cell>
          <cell r="G264">
            <v>474</v>
          </cell>
        </row>
        <row r="265">
          <cell r="B265">
            <v>2685</v>
          </cell>
          <cell r="C265">
            <v>881</v>
          </cell>
          <cell r="D265" t="str">
            <v>Inner Fringe</v>
          </cell>
          <cell r="E265" t="str">
            <v>Epping Forest</v>
          </cell>
          <cell r="F265">
            <v>473.97896099999997</v>
          </cell>
          <cell r="G265">
            <v>474</v>
          </cell>
        </row>
        <row r="266">
          <cell r="B266">
            <v>2178</v>
          </cell>
          <cell r="C266">
            <v>881</v>
          </cell>
          <cell r="D266" t="str">
            <v>Outer Fringe</v>
          </cell>
          <cell r="E266" t="str">
            <v>Basildon</v>
          </cell>
          <cell r="F266">
            <v>467.20038400000004</v>
          </cell>
          <cell r="G266">
            <v>467</v>
          </cell>
        </row>
        <row r="267">
          <cell r="B267">
            <v>2481</v>
          </cell>
          <cell r="C267">
            <v>881</v>
          </cell>
          <cell r="D267" t="str">
            <v>Outer Fringe</v>
          </cell>
          <cell r="E267" t="str">
            <v>Basildon</v>
          </cell>
          <cell r="F267">
            <v>467.20038400000004</v>
          </cell>
          <cell r="G267">
            <v>467</v>
          </cell>
        </row>
        <row r="268">
          <cell r="B268">
            <v>2660</v>
          </cell>
          <cell r="C268">
            <v>881</v>
          </cell>
          <cell r="D268" t="str">
            <v>Inner Fringe</v>
          </cell>
          <cell r="E268" t="str">
            <v>Epping Forest</v>
          </cell>
          <cell r="F268">
            <v>473.97896099999997</v>
          </cell>
          <cell r="G268">
            <v>474</v>
          </cell>
        </row>
        <row r="269">
          <cell r="B269">
            <v>5247</v>
          </cell>
          <cell r="C269">
            <v>881</v>
          </cell>
          <cell r="D269" t="str">
            <v>Ordinary</v>
          </cell>
          <cell r="E269" t="str">
            <v>Rochford</v>
          </cell>
          <cell r="F269">
            <v>451.03608500000001</v>
          </cell>
          <cell r="G269">
            <v>451</v>
          </cell>
        </row>
        <row r="270">
          <cell r="B270">
            <v>3441</v>
          </cell>
          <cell r="C270">
            <v>881</v>
          </cell>
          <cell r="D270" t="str">
            <v>Ordinary</v>
          </cell>
          <cell r="E270" t="str">
            <v>Castle Point</v>
          </cell>
          <cell r="F270">
            <v>451.03608500000001</v>
          </cell>
          <cell r="G270">
            <v>451</v>
          </cell>
        </row>
      </sheetData>
      <sheetData sheetId="21">
        <row r="1">
          <cell r="A1" t="str">
            <v>SchoolName</v>
          </cell>
          <cell r="B1" t="str">
            <v>DFENo</v>
          </cell>
          <cell r="C1" t="str">
            <v>authority_code</v>
          </cell>
          <cell r="D1" t="str">
            <v>SchoolType</v>
          </cell>
          <cell r="E1" t="str">
            <v>District</v>
          </cell>
        </row>
        <row r="2">
          <cell r="B2">
            <v>3257</v>
          </cell>
          <cell r="C2">
            <v>881</v>
          </cell>
          <cell r="D2" t="str">
            <v>Outer Fringe</v>
          </cell>
          <cell r="E2" t="str">
            <v>Basildon</v>
          </cell>
          <cell r="F2">
            <v>467.20038400000004</v>
          </cell>
          <cell r="G2">
            <v>467</v>
          </cell>
        </row>
        <row r="3">
          <cell r="B3">
            <v>3822</v>
          </cell>
          <cell r="C3">
            <v>881</v>
          </cell>
          <cell r="D3" t="str">
            <v>Ordinary</v>
          </cell>
          <cell r="E3" t="str">
            <v>Tendring</v>
          </cell>
          <cell r="F3">
            <v>451.03608500000001</v>
          </cell>
          <cell r="G3">
            <v>451</v>
          </cell>
        </row>
        <row r="4">
          <cell r="B4">
            <v>3314</v>
          </cell>
          <cell r="C4">
            <v>881</v>
          </cell>
          <cell r="D4" t="str">
            <v>Ordinary</v>
          </cell>
          <cell r="E4" t="str">
            <v>Tendring</v>
          </cell>
          <cell r="F4">
            <v>451.03608500000001</v>
          </cell>
          <cell r="G4">
            <v>451</v>
          </cell>
        </row>
        <row r="5">
          <cell r="B5">
            <v>3201</v>
          </cell>
          <cell r="C5">
            <v>881</v>
          </cell>
          <cell r="D5" t="str">
            <v>Ordinary</v>
          </cell>
          <cell r="E5" t="str">
            <v>Maldon</v>
          </cell>
          <cell r="F5">
            <v>451.03608500000001</v>
          </cell>
          <cell r="G5">
            <v>451</v>
          </cell>
        </row>
        <row r="6">
          <cell r="B6">
            <v>2043</v>
          </cell>
          <cell r="C6">
            <v>881</v>
          </cell>
          <cell r="D6" t="str">
            <v>Ordinary</v>
          </cell>
          <cell r="E6" t="str">
            <v>Tendring</v>
          </cell>
          <cell r="F6">
            <v>451.03608500000001</v>
          </cell>
          <cell r="G6">
            <v>451</v>
          </cell>
        </row>
        <row r="7">
          <cell r="B7">
            <v>3030</v>
          </cell>
          <cell r="C7">
            <v>881</v>
          </cell>
          <cell r="D7" t="str">
            <v>Ordinary</v>
          </cell>
          <cell r="E7" t="str">
            <v>Tendring</v>
          </cell>
          <cell r="F7">
            <v>451.03608500000001</v>
          </cell>
          <cell r="G7">
            <v>451</v>
          </cell>
        </row>
        <row r="8">
          <cell r="B8">
            <v>2710</v>
          </cell>
          <cell r="C8">
            <v>881</v>
          </cell>
          <cell r="D8" t="str">
            <v>Ordinary</v>
          </cell>
          <cell r="E8" t="str">
            <v>Uttlesford</v>
          </cell>
          <cell r="F8">
            <v>451.03608500000001</v>
          </cell>
          <cell r="G8">
            <v>451</v>
          </cell>
        </row>
        <row r="9">
          <cell r="B9">
            <v>2579</v>
          </cell>
          <cell r="C9">
            <v>881</v>
          </cell>
          <cell r="D9" t="str">
            <v>Ordinary</v>
          </cell>
          <cell r="E9" t="str">
            <v>Chelmsford</v>
          </cell>
          <cell r="F9">
            <v>451.03608500000001</v>
          </cell>
          <cell r="G9">
            <v>451</v>
          </cell>
        </row>
        <row r="10">
          <cell r="B10">
            <v>2609</v>
          </cell>
          <cell r="C10">
            <v>881</v>
          </cell>
          <cell r="D10" t="str">
            <v>Ordinary</v>
          </cell>
          <cell r="E10" t="str">
            <v>Chelmsford</v>
          </cell>
          <cell r="F10">
            <v>451.03608500000001</v>
          </cell>
          <cell r="G10">
            <v>451</v>
          </cell>
        </row>
        <row r="11">
          <cell r="B11">
            <v>2088</v>
          </cell>
          <cell r="C11">
            <v>881</v>
          </cell>
          <cell r="D11" t="str">
            <v>Ordinary</v>
          </cell>
          <cell r="E11" t="str">
            <v>Colchester</v>
          </cell>
          <cell r="F11">
            <v>451.03608500000001</v>
          </cell>
          <cell r="G11">
            <v>451</v>
          </cell>
        </row>
        <row r="12">
          <cell r="B12">
            <v>5406</v>
          </cell>
          <cell r="C12">
            <v>881</v>
          </cell>
          <cell r="D12" t="str">
            <v>Outer Fringe</v>
          </cell>
          <cell r="E12" t="str">
            <v>Basildon</v>
          </cell>
          <cell r="F12">
            <v>467.20038400000004</v>
          </cell>
          <cell r="G12">
            <v>467</v>
          </cell>
        </row>
        <row r="13">
          <cell r="B13">
            <v>2134</v>
          </cell>
          <cell r="C13">
            <v>881</v>
          </cell>
          <cell r="D13" t="str">
            <v>Ordinary</v>
          </cell>
          <cell r="E13" t="str">
            <v>Braintree</v>
          </cell>
          <cell r="F13">
            <v>451.03608500000001</v>
          </cell>
          <cell r="G13">
            <v>451</v>
          </cell>
        </row>
        <row r="14">
          <cell r="B14">
            <v>2789</v>
          </cell>
          <cell r="C14">
            <v>881</v>
          </cell>
          <cell r="D14" t="str">
            <v>Ordinary</v>
          </cell>
          <cell r="E14" t="str">
            <v>Chelmsford</v>
          </cell>
          <cell r="F14">
            <v>451.03608500000001</v>
          </cell>
          <cell r="G14">
            <v>451</v>
          </cell>
        </row>
        <row r="15">
          <cell r="B15">
            <v>2747</v>
          </cell>
          <cell r="C15">
            <v>881</v>
          </cell>
          <cell r="D15" t="str">
            <v>Ordinary</v>
          </cell>
          <cell r="E15" t="str">
            <v>Uttlesford</v>
          </cell>
          <cell r="F15">
            <v>451.03608500000001</v>
          </cell>
          <cell r="G15">
            <v>451</v>
          </cell>
        </row>
        <row r="16">
          <cell r="B16">
            <v>2747</v>
          </cell>
          <cell r="C16">
            <v>881</v>
          </cell>
          <cell r="D16" t="str">
            <v>Ordinary</v>
          </cell>
          <cell r="E16" t="str">
            <v>Uttlesford</v>
          </cell>
          <cell r="F16">
            <v>451.03608500000001</v>
          </cell>
          <cell r="G16">
            <v>451</v>
          </cell>
        </row>
        <row r="17">
          <cell r="B17">
            <v>3402</v>
          </cell>
          <cell r="C17">
            <v>881</v>
          </cell>
          <cell r="D17" t="str">
            <v>Outer Fringe</v>
          </cell>
          <cell r="E17" t="str">
            <v>Brentwood</v>
          </cell>
          <cell r="F17">
            <v>467.20038400000004</v>
          </cell>
          <cell r="G17">
            <v>467</v>
          </cell>
        </row>
        <row r="18">
          <cell r="B18">
            <v>3309</v>
          </cell>
          <cell r="C18">
            <v>881</v>
          </cell>
          <cell r="D18" t="str">
            <v>Ordinary</v>
          </cell>
          <cell r="E18" t="str">
            <v>Colchester</v>
          </cell>
          <cell r="F18">
            <v>451.03608500000001</v>
          </cell>
          <cell r="G18">
            <v>451</v>
          </cell>
        </row>
        <row r="19">
          <cell r="B19">
            <v>3241</v>
          </cell>
          <cell r="C19">
            <v>881</v>
          </cell>
          <cell r="D19" t="str">
            <v>Ordinary</v>
          </cell>
          <cell r="E19" t="str">
            <v>Uttlesford</v>
          </cell>
          <cell r="F19">
            <v>451.03608500000001</v>
          </cell>
          <cell r="G19">
            <v>451</v>
          </cell>
        </row>
        <row r="20">
          <cell r="B20">
            <v>2640</v>
          </cell>
          <cell r="C20">
            <v>881</v>
          </cell>
          <cell r="D20" t="str">
            <v>Outer Fringe</v>
          </cell>
          <cell r="E20" t="str">
            <v>Brentwood</v>
          </cell>
          <cell r="F20">
            <v>467.20038400000004</v>
          </cell>
          <cell r="G20">
            <v>467</v>
          </cell>
        </row>
        <row r="21">
          <cell r="B21">
            <v>2250</v>
          </cell>
          <cell r="C21">
            <v>881</v>
          </cell>
          <cell r="D21" t="str">
            <v>Ordinary</v>
          </cell>
          <cell r="E21" t="str">
            <v>Braintree</v>
          </cell>
          <cell r="F21">
            <v>451.03608500000001</v>
          </cell>
          <cell r="G21">
            <v>451</v>
          </cell>
        </row>
        <row r="22">
          <cell r="B22">
            <v>2659</v>
          </cell>
          <cell r="C22">
            <v>881</v>
          </cell>
          <cell r="D22" t="str">
            <v>Ordinary</v>
          </cell>
          <cell r="E22" t="str">
            <v>Chelmsford</v>
          </cell>
          <cell r="F22">
            <v>451.03608500000001</v>
          </cell>
          <cell r="G22">
            <v>451</v>
          </cell>
        </row>
        <row r="23">
          <cell r="B23">
            <v>3018</v>
          </cell>
          <cell r="C23">
            <v>881</v>
          </cell>
          <cell r="D23" t="str">
            <v>Ordinary</v>
          </cell>
          <cell r="E23" t="str">
            <v>Colchester</v>
          </cell>
          <cell r="F23">
            <v>451.03608500000001</v>
          </cell>
          <cell r="G23">
            <v>451</v>
          </cell>
        </row>
        <row r="24">
          <cell r="B24">
            <v>2044</v>
          </cell>
          <cell r="C24">
            <v>881</v>
          </cell>
          <cell r="D24" t="str">
            <v>Ordinary</v>
          </cell>
          <cell r="E24" t="str">
            <v>Tendring</v>
          </cell>
          <cell r="F24">
            <v>451.03608500000001</v>
          </cell>
          <cell r="G24">
            <v>451</v>
          </cell>
        </row>
        <row r="25">
          <cell r="B25">
            <v>2068</v>
          </cell>
          <cell r="C25">
            <v>881</v>
          </cell>
          <cell r="D25" t="str">
            <v>Ordinary</v>
          </cell>
          <cell r="E25" t="str">
            <v>Tendring</v>
          </cell>
          <cell r="F25">
            <v>451.03608500000001</v>
          </cell>
          <cell r="G25">
            <v>451</v>
          </cell>
        </row>
        <row r="26">
          <cell r="B26">
            <v>2015</v>
          </cell>
          <cell r="C26">
            <v>881</v>
          </cell>
          <cell r="D26" t="str">
            <v>Outer Fringe</v>
          </cell>
          <cell r="E26" t="str">
            <v>Basildon</v>
          </cell>
          <cell r="F26">
            <v>467.20038400000004</v>
          </cell>
          <cell r="G26">
            <v>467</v>
          </cell>
        </row>
        <row r="27">
          <cell r="B27">
            <v>5280</v>
          </cell>
          <cell r="C27">
            <v>881</v>
          </cell>
          <cell r="D27" t="str">
            <v>Ordinary</v>
          </cell>
          <cell r="E27" t="str">
            <v>Colchester</v>
          </cell>
          <cell r="F27">
            <v>451.03608500000001</v>
          </cell>
          <cell r="G27">
            <v>451</v>
          </cell>
        </row>
        <row r="28">
          <cell r="B28">
            <v>5252</v>
          </cell>
          <cell r="C28">
            <v>881</v>
          </cell>
          <cell r="D28" t="str">
            <v>Ordinary</v>
          </cell>
          <cell r="E28" t="str">
            <v>Chelmsford</v>
          </cell>
          <cell r="F28">
            <v>451.03608500000001</v>
          </cell>
          <cell r="G28">
            <v>451</v>
          </cell>
        </row>
        <row r="29">
          <cell r="B29">
            <v>2069</v>
          </cell>
          <cell r="C29">
            <v>881</v>
          </cell>
          <cell r="D29" t="str">
            <v>Ordinary</v>
          </cell>
          <cell r="E29" t="str">
            <v>Colchester</v>
          </cell>
          <cell r="F29">
            <v>451.03608500000001</v>
          </cell>
          <cell r="G29">
            <v>451</v>
          </cell>
        </row>
        <row r="30">
          <cell r="B30">
            <v>2073</v>
          </cell>
          <cell r="C30">
            <v>881</v>
          </cell>
          <cell r="D30" t="str">
            <v>Ordinary</v>
          </cell>
          <cell r="E30" t="str">
            <v>Colchester</v>
          </cell>
          <cell r="F30">
            <v>451.03608500000001</v>
          </cell>
          <cell r="G30">
            <v>451</v>
          </cell>
        </row>
        <row r="31">
          <cell r="B31">
            <v>2973</v>
          </cell>
          <cell r="C31">
            <v>881</v>
          </cell>
          <cell r="D31" t="str">
            <v>Inner Fringe</v>
          </cell>
          <cell r="E31" t="str">
            <v>Epping Forest</v>
          </cell>
          <cell r="F31">
            <v>473.97896099999997</v>
          </cell>
          <cell r="G31">
            <v>474</v>
          </cell>
        </row>
        <row r="32">
          <cell r="B32">
            <v>3008</v>
          </cell>
          <cell r="C32">
            <v>881</v>
          </cell>
          <cell r="D32" t="str">
            <v>Ordinary</v>
          </cell>
          <cell r="E32" t="str">
            <v>Braintree</v>
          </cell>
          <cell r="F32">
            <v>451.03608500000001</v>
          </cell>
          <cell r="G32">
            <v>451</v>
          </cell>
        </row>
        <row r="33">
          <cell r="B33">
            <v>2310</v>
          </cell>
          <cell r="C33">
            <v>881</v>
          </cell>
          <cell r="D33" t="str">
            <v>Ordinary</v>
          </cell>
          <cell r="E33" t="str">
            <v>Maldon</v>
          </cell>
          <cell r="F33">
            <v>451.03608500000001</v>
          </cell>
          <cell r="G33">
            <v>451</v>
          </cell>
        </row>
        <row r="34">
          <cell r="B34">
            <v>5236</v>
          </cell>
          <cell r="C34">
            <v>881</v>
          </cell>
          <cell r="D34" t="str">
            <v>Outer Fringe</v>
          </cell>
          <cell r="E34" t="str">
            <v>Basildon</v>
          </cell>
          <cell r="F34">
            <v>467.20038400000004</v>
          </cell>
          <cell r="G34">
            <v>467</v>
          </cell>
        </row>
        <row r="35">
          <cell r="B35">
            <v>3103</v>
          </cell>
          <cell r="C35">
            <v>881</v>
          </cell>
          <cell r="D35" t="str">
            <v>Ordinary</v>
          </cell>
          <cell r="E35" t="str">
            <v>Rochford</v>
          </cell>
          <cell r="F35">
            <v>451.03608500000001</v>
          </cell>
          <cell r="G35">
            <v>451</v>
          </cell>
        </row>
        <row r="36">
          <cell r="B36">
            <v>2751</v>
          </cell>
          <cell r="C36">
            <v>881</v>
          </cell>
          <cell r="D36" t="str">
            <v>Ordinary</v>
          </cell>
          <cell r="E36" t="str">
            <v>Castle Point</v>
          </cell>
          <cell r="F36">
            <v>451.03608500000001</v>
          </cell>
          <cell r="G36">
            <v>451</v>
          </cell>
        </row>
        <row r="37">
          <cell r="B37">
            <v>2311</v>
          </cell>
          <cell r="C37">
            <v>881</v>
          </cell>
          <cell r="D37" t="str">
            <v>Ordinary</v>
          </cell>
          <cell r="E37" t="str">
            <v>Castle Point</v>
          </cell>
          <cell r="F37">
            <v>451.03608500000001</v>
          </cell>
          <cell r="G37">
            <v>451</v>
          </cell>
        </row>
        <row r="38">
          <cell r="B38">
            <v>3826</v>
          </cell>
          <cell r="C38">
            <v>881</v>
          </cell>
          <cell r="D38" t="str">
            <v>Ordinary</v>
          </cell>
          <cell r="E38" t="str">
            <v>Chelmsford</v>
          </cell>
          <cell r="F38">
            <v>451.03608500000001</v>
          </cell>
          <cell r="G38">
            <v>451</v>
          </cell>
        </row>
        <row r="39">
          <cell r="B39">
            <v>3019</v>
          </cell>
          <cell r="C39">
            <v>881</v>
          </cell>
          <cell r="D39" t="str">
            <v>Ordinary</v>
          </cell>
          <cell r="E39" t="str">
            <v>Colchester</v>
          </cell>
          <cell r="F39">
            <v>451.03608500000001</v>
          </cell>
          <cell r="G39">
            <v>451</v>
          </cell>
        </row>
        <row r="40">
          <cell r="B40">
            <v>5261</v>
          </cell>
          <cell r="C40">
            <v>881</v>
          </cell>
          <cell r="D40" t="str">
            <v>Ordinary</v>
          </cell>
          <cell r="E40" t="str">
            <v>Tendring</v>
          </cell>
          <cell r="F40">
            <v>451.03608500000001</v>
          </cell>
          <cell r="G40">
            <v>451</v>
          </cell>
        </row>
        <row r="41">
          <cell r="B41">
            <v>3253</v>
          </cell>
          <cell r="C41">
            <v>881</v>
          </cell>
          <cell r="D41" t="str">
            <v>Outer Fringe</v>
          </cell>
          <cell r="E41" t="str">
            <v>Basildon</v>
          </cell>
          <cell r="F41">
            <v>467.20038400000004</v>
          </cell>
          <cell r="G41">
            <v>467</v>
          </cell>
        </row>
        <row r="42">
          <cell r="B42">
            <v>2330</v>
          </cell>
          <cell r="C42">
            <v>881</v>
          </cell>
          <cell r="D42" t="str">
            <v>Ordinary</v>
          </cell>
          <cell r="E42" t="str">
            <v>Braintree</v>
          </cell>
          <cell r="F42">
            <v>451.03608500000001</v>
          </cell>
          <cell r="G42">
            <v>451</v>
          </cell>
        </row>
        <row r="43">
          <cell r="B43">
            <v>3795</v>
          </cell>
          <cell r="C43">
            <v>881</v>
          </cell>
          <cell r="D43" t="str">
            <v>Ordinary</v>
          </cell>
          <cell r="E43" t="str">
            <v>Uttlesford</v>
          </cell>
          <cell r="F43">
            <v>451.03608500000001</v>
          </cell>
          <cell r="G43">
            <v>451</v>
          </cell>
        </row>
        <row r="44">
          <cell r="B44">
            <v>2082</v>
          </cell>
          <cell r="C44">
            <v>881</v>
          </cell>
          <cell r="D44" t="str">
            <v>Outer Fringe</v>
          </cell>
          <cell r="E44" t="str">
            <v>Harlow</v>
          </cell>
          <cell r="F44">
            <v>467.20038400000004</v>
          </cell>
          <cell r="G44">
            <v>467</v>
          </cell>
        </row>
        <row r="45">
          <cell r="B45">
            <v>3501</v>
          </cell>
          <cell r="C45">
            <v>881</v>
          </cell>
          <cell r="D45" t="str">
            <v>Outer Fringe</v>
          </cell>
          <cell r="E45" t="str">
            <v>Harlow</v>
          </cell>
          <cell r="F45">
            <v>467.20038400000004</v>
          </cell>
          <cell r="G45">
            <v>467</v>
          </cell>
        </row>
        <row r="46">
          <cell r="B46">
            <v>2720</v>
          </cell>
          <cell r="C46">
            <v>881</v>
          </cell>
          <cell r="D46" t="str">
            <v>Ordinary</v>
          </cell>
          <cell r="E46" t="str">
            <v>Uttlesford</v>
          </cell>
          <cell r="F46">
            <v>451.03608500000001</v>
          </cell>
          <cell r="G46">
            <v>451</v>
          </cell>
        </row>
        <row r="47">
          <cell r="B47">
            <v>2590</v>
          </cell>
          <cell r="C47">
            <v>881</v>
          </cell>
          <cell r="D47" t="str">
            <v>Ordinary</v>
          </cell>
          <cell r="E47" t="str">
            <v>Maldon</v>
          </cell>
          <cell r="F47">
            <v>451.03608500000001</v>
          </cell>
          <cell r="G47">
            <v>451</v>
          </cell>
        </row>
        <row r="48">
          <cell r="B48">
            <v>5265</v>
          </cell>
          <cell r="C48">
            <v>881</v>
          </cell>
          <cell r="D48" t="str">
            <v>Ordinary</v>
          </cell>
          <cell r="E48" t="str">
            <v>Chelmsford</v>
          </cell>
          <cell r="F48">
            <v>451.03608500000001</v>
          </cell>
          <cell r="G48">
            <v>451</v>
          </cell>
        </row>
        <row r="49">
          <cell r="B49">
            <v>3305</v>
          </cell>
          <cell r="C49">
            <v>881</v>
          </cell>
          <cell r="D49" t="str">
            <v>Ordinary</v>
          </cell>
          <cell r="E49" t="str">
            <v>Braintree</v>
          </cell>
          <cell r="F49">
            <v>451.03608500000001</v>
          </cell>
          <cell r="G49">
            <v>451</v>
          </cell>
        </row>
        <row r="50">
          <cell r="B50">
            <v>3123</v>
          </cell>
          <cell r="C50">
            <v>881</v>
          </cell>
          <cell r="D50" t="str">
            <v>Inner Fringe</v>
          </cell>
          <cell r="E50" t="str">
            <v>Epping Forest</v>
          </cell>
          <cell r="F50">
            <v>473.97896099999997</v>
          </cell>
          <cell r="G50">
            <v>474</v>
          </cell>
        </row>
        <row r="51">
          <cell r="B51">
            <v>3020</v>
          </cell>
          <cell r="C51">
            <v>881</v>
          </cell>
          <cell r="D51" t="str">
            <v>Ordinary</v>
          </cell>
          <cell r="E51" t="str">
            <v>Colchester</v>
          </cell>
          <cell r="F51">
            <v>451.03608500000001</v>
          </cell>
          <cell r="G51">
            <v>451</v>
          </cell>
        </row>
        <row r="52">
          <cell r="B52">
            <v>2370</v>
          </cell>
          <cell r="C52">
            <v>881</v>
          </cell>
          <cell r="D52" t="str">
            <v>Ordinary</v>
          </cell>
          <cell r="E52" t="str">
            <v>Braintree</v>
          </cell>
          <cell r="F52">
            <v>451.03608500000001</v>
          </cell>
          <cell r="G52">
            <v>451</v>
          </cell>
        </row>
        <row r="53">
          <cell r="B53">
            <v>2779</v>
          </cell>
          <cell r="C53">
            <v>881</v>
          </cell>
          <cell r="D53" t="str">
            <v>Ordinary</v>
          </cell>
          <cell r="E53" t="str">
            <v>Chelmsford</v>
          </cell>
          <cell r="F53">
            <v>451.03608500000001</v>
          </cell>
          <cell r="G53">
            <v>451</v>
          </cell>
        </row>
        <row r="54">
          <cell r="B54">
            <v>4680</v>
          </cell>
          <cell r="C54">
            <v>881</v>
          </cell>
          <cell r="D54" t="str">
            <v>Outer Fringe</v>
          </cell>
          <cell r="E54" t="str">
            <v>Basildon</v>
          </cell>
          <cell r="F54">
            <v>467.20038400000004</v>
          </cell>
          <cell r="G54">
            <v>467</v>
          </cell>
        </row>
        <row r="55">
          <cell r="B55">
            <v>2034</v>
          </cell>
          <cell r="C55">
            <v>881</v>
          </cell>
          <cell r="D55" t="str">
            <v>Ordinary</v>
          </cell>
          <cell r="E55" t="str">
            <v>Braintree</v>
          </cell>
          <cell r="F55">
            <v>451.03608500000001</v>
          </cell>
          <cell r="G55">
            <v>451</v>
          </cell>
        </row>
        <row r="56">
          <cell r="B56">
            <v>3022</v>
          </cell>
          <cell r="C56">
            <v>881</v>
          </cell>
          <cell r="D56" t="str">
            <v>Ordinary</v>
          </cell>
          <cell r="E56" t="str">
            <v>Colchester</v>
          </cell>
          <cell r="F56">
            <v>451.03608500000001</v>
          </cell>
          <cell r="G56">
            <v>451</v>
          </cell>
        </row>
        <row r="57">
          <cell r="B57">
            <v>3237</v>
          </cell>
          <cell r="C57">
            <v>881</v>
          </cell>
          <cell r="D57" t="str">
            <v>Outer Fringe</v>
          </cell>
          <cell r="E57" t="str">
            <v>Brentwood</v>
          </cell>
          <cell r="F57">
            <v>467.20038400000004</v>
          </cell>
          <cell r="G57">
            <v>467</v>
          </cell>
        </row>
        <row r="58">
          <cell r="B58">
            <v>2729</v>
          </cell>
          <cell r="C58">
            <v>881</v>
          </cell>
          <cell r="D58" t="str">
            <v>Outer Fringe</v>
          </cell>
          <cell r="E58" t="str">
            <v>Brentwood</v>
          </cell>
          <cell r="F58">
            <v>467.20038400000004</v>
          </cell>
          <cell r="G58">
            <v>467</v>
          </cell>
        </row>
        <row r="59">
          <cell r="B59">
            <v>2656</v>
          </cell>
          <cell r="C59">
            <v>881</v>
          </cell>
          <cell r="D59" t="str">
            <v>Ordinary</v>
          </cell>
          <cell r="E59" t="str">
            <v>Rochford</v>
          </cell>
          <cell r="F59">
            <v>451.03608500000001</v>
          </cell>
          <cell r="G59">
            <v>451</v>
          </cell>
        </row>
        <row r="60">
          <cell r="B60">
            <v>3224</v>
          </cell>
          <cell r="C60">
            <v>881</v>
          </cell>
          <cell r="D60" t="str">
            <v>Ordinary</v>
          </cell>
          <cell r="E60" t="str">
            <v>Chelmsford</v>
          </cell>
          <cell r="F60">
            <v>451.03608500000001</v>
          </cell>
          <cell r="G60">
            <v>451</v>
          </cell>
        </row>
        <row r="61">
          <cell r="B61">
            <v>3238</v>
          </cell>
          <cell r="C61">
            <v>881</v>
          </cell>
          <cell r="D61" t="str">
            <v>Inner Fringe</v>
          </cell>
          <cell r="E61" t="str">
            <v>Epping Forest</v>
          </cell>
          <cell r="F61">
            <v>473.97896099999997</v>
          </cell>
          <cell r="G61">
            <v>474</v>
          </cell>
        </row>
        <row r="62">
          <cell r="B62">
            <v>5259</v>
          </cell>
          <cell r="C62">
            <v>881</v>
          </cell>
          <cell r="D62" t="str">
            <v>Ordinary</v>
          </cell>
          <cell r="E62" t="str">
            <v>Uttlesford</v>
          </cell>
          <cell r="F62">
            <v>451.03608500000001</v>
          </cell>
          <cell r="G62">
            <v>451</v>
          </cell>
        </row>
        <row r="63">
          <cell r="B63">
            <v>5272</v>
          </cell>
          <cell r="C63">
            <v>881</v>
          </cell>
          <cell r="D63" t="str">
            <v>Ordinary</v>
          </cell>
          <cell r="E63" t="str">
            <v>Braintree</v>
          </cell>
          <cell r="F63">
            <v>451.03608500000001</v>
          </cell>
          <cell r="G63">
            <v>451</v>
          </cell>
        </row>
        <row r="64">
          <cell r="B64">
            <v>3215</v>
          </cell>
          <cell r="C64">
            <v>881</v>
          </cell>
          <cell r="D64" t="str">
            <v>Ordinary</v>
          </cell>
          <cell r="E64" t="str">
            <v>Chelmsford</v>
          </cell>
          <cell r="F64">
            <v>451.03608500000001</v>
          </cell>
          <cell r="G64">
            <v>451</v>
          </cell>
        </row>
        <row r="65">
          <cell r="B65">
            <v>2821</v>
          </cell>
          <cell r="C65">
            <v>881</v>
          </cell>
          <cell r="D65" t="str">
            <v>Ordinary</v>
          </cell>
          <cell r="E65" t="str">
            <v>Rochford</v>
          </cell>
          <cell r="F65">
            <v>451.03608500000001</v>
          </cell>
          <cell r="G65">
            <v>451</v>
          </cell>
        </row>
        <row r="66">
          <cell r="B66">
            <v>2757</v>
          </cell>
          <cell r="C66">
            <v>881</v>
          </cell>
          <cell r="D66" t="str">
            <v>Ordinary</v>
          </cell>
          <cell r="E66" t="str">
            <v>Braintree</v>
          </cell>
          <cell r="F66">
            <v>451.03608500000001</v>
          </cell>
          <cell r="G66">
            <v>451</v>
          </cell>
        </row>
        <row r="67">
          <cell r="B67">
            <v>5220</v>
          </cell>
          <cell r="C67">
            <v>881</v>
          </cell>
          <cell r="D67" t="str">
            <v>Ordinary</v>
          </cell>
          <cell r="E67" t="str">
            <v>Tendring</v>
          </cell>
          <cell r="F67">
            <v>451.03608500000001</v>
          </cell>
          <cell r="G67">
            <v>451</v>
          </cell>
        </row>
        <row r="68">
          <cell r="B68">
            <v>5200</v>
          </cell>
          <cell r="C68">
            <v>881</v>
          </cell>
          <cell r="D68" t="str">
            <v>Ordinary</v>
          </cell>
          <cell r="E68" t="str">
            <v>Chelmsford</v>
          </cell>
          <cell r="F68">
            <v>451.03608500000001</v>
          </cell>
          <cell r="G68">
            <v>451</v>
          </cell>
        </row>
        <row r="69">
          <cell r="B69">
            <v>3244</v>
          </cell>
          <cell r="C69">
            <v>881</v>
          </cell>
          <cell r="D69" t="str">
            <v>Ordinary</v>
          </cell>
          <cell r="E69" t="str">
            <v>Uttlesford</v>
          </cell>
          <cell r="F69">
            <v>451.03608500000001</v>
          </cell>
          <cell r="G69">
            <v>451</v>
          </cell>
        </row>
        <row r="70">
          <cell r="B70">
            <v>5274</v>
          </cell>
          <cell r="C70">
            <v>881</v>
          </cell>
          <cell r="D70" t="str">
            <v>Ordinary</v>
          </cell>
          <cell r="E70" t="str">
            <v>Tendring</v>
          </cell>
          <cell r="F70">
            <v>451.03608500000001</v>
          </cell>
          <cell r="G70">
            <v>451</v>
          </cell>
        </row>
        <row r="71">
          <cell r="B71">
            <v>3837</v>
          </cell>
          <cell r="C71">
            <v>881</v>
          </cell>
          <cell r="D71" t="str">
            <v>Inner Fringe</v>
          </cell>
          <cell r="E71" t="str">
            <v>Epping Forest</v>
          </cell>
          <cell r="F71">
            <v>473.97896099999997</v>
          </cell>
          <cell r="G71">
            <v>474</v>
          </cell>
        </row>
        <row r="72">
          <cell r="B72">
            <v>2798</v>
          </cell>
          <cell r="C72">
            <v>881</v>
          </cell>
          <cell r="D72" t="str">
            <v>Outer Fringe</v>
          </cell>
          <cell r="E72" t="str">
            <v>Basildon</v>
          </cell>
          <cell r="F72">
            <v>467.20038400000004</v>
          </cell>
          <cell r="G72">
            <v>467</v>
          </cell>
        </row>
        <row r="73">
          <cell r="B73">
            <v>2798</v>
          </cell>
          <cell r="C73">
            <v>881</v>
          </cell>
          <cell r="D73" t="str">
            <v>Outer Fringe</v>
          </cell>
          <cell r="E73" t="str">
            <v>Basildon</v>
          </cell>
          <cell r="F73">
            <v>467.20038400000004</v>
          </cell>
          <cell r="G73">
            <v>467</v>
          </cell>
        </row>
        <row r="74">
          <cell r="B74">
            <v>2581</v>
          </cell>
          <cell r="C74">
            <v>881</v>
          </cell>
          <cell r="D74" t="str">
            <v>Outer Fringe</v>
          </cell>
          <cell r="E74" t="str">
            <v>Basildon</v>
          </cell>
          <cell r="F74">
            <v>467.20038400000004</v>
          </cell>
          <cell r="G74">
            <v>467</v>
          </cell>
        </row>
        <row r="75">
          <cell r="B75">
            <v>2581</v>
          </cell>
          <cell r="C75">
            <v>881</v>
          </cell>
          <cell r="D75" t="str">
            <v>Outer Fringe</v>
          </cell>
          <cell r="E75" t="str">
            <v>Basildon</v>
          </cell>
          <cell r="F75">
            <v>467.20038400000004</v>
          </cell>
          <cell r="G75">
            <v>467</v>
          </cell>
        </row>
        <row r="76">
          <cell r="B76">
            <v>3700</v>
          </cell>
          <cell r="C76">
            <v>881</v>
          </cell>
          <cell r="D76" t="str">
            <v>Ordinary</v>
          </cell>
          <cell r="E76" t="str">
            <v>Uttlesford</v>
          </cell>
          <cell r="F76">
            <v>451.03608500000001</v>
          </cell>
          <cell r="G76">
            <v>451</v>
          </cell>
        </row>
        <row r="77">
          <cell r="B77">
            <v>2510</v>
          </cell>
          <cell r="C77">
            <v>881</v>
          </cell>
          <cell r="D77" t="str">
            <v>Ordinary</v>
          </cell>
          <cell r="E77" t="str">
            <v>Uttlesford</v>
          </cell>
          <cell r="F77">
            <v>451.03608500000001</v>
          </cell>
          <cell r="G77">
            <v>451</v>
          </cell>
        </row>
        <row r="78">
          <cell r="B78">
            <v>3208</v>
          </cell>
          <cell r="C78">
            <v>881</v>
          </cell>
          <cell r="D78" t="str">
            <v>Ordinary</v>
          </cell>
          <cell r="E78" t="str">
            <v>Braintree</v>
          </cell>
          <cell r="F78">
            <v>451.03608500000001</v>
          </cell>
          <cell r="G78">
            <v>451</v>
          </cell>
        </row>
        <row r="79">
          <cell r="B79">
            <v>3310</v>
          </cell>
          <cell r="C79">
            <v>881</v>
          </cell>
          <cell r="D79" t="str">
            <v>Ordinary</v>
          </cell>
          <cell r="E79" t="str">
            <v>Colchester</v>
          </cell>
          <cell r="F79">
            <v>451.03608500000001</v>
          </cell>
          <cell r="G79">
            <v>451</v>
          </cell>
        </row>
        <row r="80">
          <cell r="B80">
            <v>3218</v>
          </cell>
          <cell r="C80">
            <v>881</v>
          </cell>
          <cell r="D80" t="str">
            <v>Ordinary</v>
          </cell>
          <cell r="E80" t="str">
            <v>Chelmsford</v>
          </cell>
          <cell r="F80">
            <v>451.03608500000001</v>
          </cell>
          <cell r="G80">
            <v>451</v>
          </cell>
        </row>
        <row r="81">
          <cell r="B81">
            <v>3024</v>
          </cell>
          <cell r="C81">
            <v>881</v>
          </cell>
          <cell r="D81" t="str">
            <v>Ordinary</v>
          </cell>
          <cell r="E81" t="str">
            <v>Colchester</v>
          </cell>
          <cell r="F81">
            <v>451.03608500000001</v>
          </cell>
          <cell r="G81">
            <v>451</v>
          </cell>
        </row>
        <row r="82">
          <cell r="B82">
            <v>2075</v>
          </cell>
          <cell r="C82">
            <v>881</v>
          </cell>
          <cell r="D82" t="str">
            <v>Ordinary</v>
          </cell>
          <cell r="E82" t="str">
            <v>Colchester</v>
          </cell>
          <cell r="F82">
            <v>451.03608500000001</v>
          </cell>
          <cell r="G82">
            <v>451</v>
          </cell>
        </row>
        <row r="83">
          <cell r="B83">
            <v>2028</v>
          </cell>
          <cell r="C83">
            <v>881</v>
          </cell>
          <cell r="D83" t="str">
            <v>Ordinary</v>
          </cell>
          <cell r="E83" t="str">
            <v>Tendring</v>
          </cell>
          <cell r="F83">
            <v>451.03608500000001</v>
          </cell>
          <cell r="G83">
            <v>451</v>
          </cell>
        </row>
        <row r="84">
          <cell r="B84">
            <v>2549</v>
          </cell>
          <cell r="C84">
            <v>881</v>
          </cell>
          <cell r="D84" t="str">
            <v>Ordinary</v>
          </cell>
          <cell r="E84" t="str">
            <v>Chelmsford</v>
          </cell>
          <cell r="F84">
            <v>451.03608500000001</v>
          </cell>
          <cell r="G84">
            <v>451</v>
          </cell>
        </row>
        <row r="85">
          <cell r="B85">
            <v>2611</v>
          </cell>
          <cell r="C85">
            <v>881</v>
          </cell>
          <cell r="D85" t="str">
            <v>Outer Fringe</v>
          </cell>
          <cell r="E85" t="str">
            <v>Basildon</v>
          </cell>
          <cell r="F85">
            <v>467.20038400000004</v>
          </cell>
          <cell r="G85">
            <v>467</v>
          </cell>
        </row>
        <row r="86">
          <cell r="B86">
            <v>2621</v>
          </cell>
          <cell r="C86">
            <v>881</v>
          </cell>
          <cell r="D86" t="str">
            <v>Outer Fringe</v>
          </cell>
          <cell r="E86" t="str">
            <v>Basildon</v>
          </cell>
          <cell r="F86">
            <v>467.20038400000004</v>
          </cell>
          <cell r="G86">
            <v>467</v>
          </cell>
        </row>
        <row r="87">
          <cell r="B87">
            <v>2611</v>
          </cell>
          <cell r="C87">
            <v>881</v>
          </cell>
          <cell r="D87" t="str">
            <v>Outer Fringe</v>
          </cell>
          <cell r="E87" t="str">
            <v>Basildon</v>
          </cell>
          <cell r="F87">
            <v>467.20038400000004</v>
          </cell>
          <cell r="G87">
            <v>467</v>
          </cell>
        </row>
        <row r="88">
          <cell r="B88">
            <v>2054</v>
          </cell>
          <cell r="C88">
            <v>881</v>
          </cell>
          <cell r="D88" t="str">
            <v>Ordinary</v>
          </cell>
          <cell r="E88" t="str">
            <v>Colchester</v>
          </cell>
          <cell r="F88">
            <v>451.03608500000001</v>
          </cell>
          <cell r="G88">
            <v>451</v>
          </cell>
        </row>
        <row r="89">
          <cell r="B89">
            <v>2036</v>
          </cell>
          <cell r="C89">
            <v>881</v>
          </cell>
          <cell r="D89" t="str">
            <v>Ordinary</v>
          </cell>
          <cell r="E89" t="str">
            <v>Braintree</v>
          </cell>
          <cell r="F89">
            <v>451.03608500000001</v>
          </cell>
          <cell r="G89">
            <v>451</v>
          </cell>
        </row>
        <row r="90">
          <cell r="B90">
            <v>2005</v>
          </cell>
          <cell r="C90">
            <v>881</v>
          </cell>
          <cell r="D90" t="str">
            <v>Outer Fringe</v>
          </cell>
          <cell r="E90" t="str">
            <v>Basildon</v>
          </cell>
          <cell r="F90">
            <v>467.20038400000004</v>
          </cell>
          <cell r="G90">
            <v>467</v>
          </cell>
        </row>
        <row r="91">
          <cell r="B91">
            <v>2380</v>
          </cell>
          <cell r="C91">
            <v>881</v>
          </cell>
          <cell r="D91" t="str">
            <v>Ordinary</v>
          </cell>
          <cell r="E91" t="str">
            <v>Braintree</v>
          </cell>
          <cell r="F91">
            <v>451.03608500000001</v>
          </cell>
          <cell r="G91">
            <v>451</v>
          </cell>
        </row>
        <row r="92">
          <cell r="B92">
            <v>2045</v>
          </cell>
          <cell r="C92">
            <v>881</v>
          </cell>
          <cell r="D92" t="str">
            <v>Ordinary</v>
          </cell>
          <cell r="E92" t="str">
            <v>Tendring</v>
          </cell>
          <cell r="F92">
            <v>451.03608500000001</v>
          </cell>
          <cell r="G92">
            <v>451</v>
          </cell>
        </row>
        <row r="93">
          <cell r="B93">
            <v>2769</v>
          </cell>
          <cell r="C93">
            <v>881</v>
          </cell>
          <cell r="D93" t="str">
            <v>Ordinary</v>
          </cell>
          <cell r="E93" t="str">
            <v>Braintree</v>
          </cell>
          <cell r="F93">
            <v>451.03608500000001</v>
          </cell>
          <cell r="G93">
            <v>451</v>
          </cell>
        </row>
        <row r="94">
          <cell r="B94">
            <v>2759</v>
          </cell>
          <cell r="C94">
            <v>881</v>
          </cell>
          <cell r="D94" t="str">
            <v>Ordinary</v>
          </cell>
          <cell r="E94" t="str">
            <v>Braintree</v>
          </cell>
          <cell r="F94">
            <v>451.03608500000001</v>
          </cell>
          <cell r="G94">
            <v>451</v>
          </cell>
        </row>
        <row r="95">
          <cell r="B95">
            <v>5258</v>
          </cell>
          <cell r="C95">
            <v>881</v>
          </cell>
          <cell r="D95" t="str">
            <v>Ordinary</v>
          </cell>
          <cell r="E95" t="str">
            <v>Uttlesford</v>
          </cell>
          <cell r="F95">
            <v>451.03608500000001</v>
          </cell>
          <cell r="G95">
            <v>451</v>
          </cell>
        </row>
        <row r="96">
          <cell r="B96">
            <v>3570</v>
          </cell>
          <cell r="C96">
            <v>881</v>
          </cell>
          <cell r="D96" t="str">
            <v>Ordinary</v>
          </cell>
          <cell r="E96" t="str">
            <v>Uttlesford</v>
          </cell>
          <cell r="F96">
            <v>451.03608500000001</v>
          </cell>
          <cell r="G96">
            <v>451</v>
          </cell>
        </row>
        <row r="97">
          <cell r="B97">
            <v>2450</v>
          </cell>
          <cell r="C97">
            <v>881</v>
          </cell>
          <cell r="D97" t="str">
            <v>Ordinary</v>
          </cell>
          <cell r="E97" t="str">
            <v>Chelmsford</v>
          </cell>
          <cell r="F97">
            <v>451.03608500000001</v>
          </cell>
          <cell r="G97">
            <v>451</v>
          </cell>
        </row>
        <row r="98">
          <cell r="B98">
            <v>2730</v>
          </cell>
          <cell r="C98">
            <v>881</v>
          </cell>
          <cell r="D98" t="str">
            <v>Ordinary</v>
          </cell>
          <cell r="E98" t="str">
            <v>Uttlesford</v>
          </cell>
          <cell r="F98">
            <v>451.03608500000001</v>
          </cell>
          <cell r="G98">
            <v>451</v>
          </cell>
        </row>
        <row r="99">
          <cell r="B99">
            <v>3025</v>
          </cell>
          <cell r="C99">
            <v>881</v>
          </cell>
          <cell r="D99" t="str">
            <v>Ordinary</v>
          </cell>
          <cell r="E99" t="str">
            <v>Colchester</v>
          </cell>
          <cell r="F99">
            <v>451.03608500000001</v>
          </cell>
          <cell r="G99">
            <v>451</v>
          </cell>
        </row>
        <row r="100">
          <cell r="B100">
            <v>5204</v>
          </cell>
          <cell r="C100">
            <v>881</v>
          </cell>
          <cell r="D100" t="str">
            <v>Ordinary</v>
          </cell>
          <cell r="E100" t="str">
            <v>Maldon</v>
          </cell>
          <cell r="F100">
            <v>451.03608500000001</v>
          </cell>
          <cell r="G100">
            <v>451</v>
          </cell>
        </row>
        <row r="101">
          <cell r="B101">
            <v>3217</v>
          </cell>
          <cell r="C101">
            <v>881</v>
          </cell>
          <cell r="D101" t="str">
            <v>Ordinary</v>
          </cell>
          <cell r="E101" t="str">
            <v>Chelmsford</v>
          </cell>
          <cell r="F101">
            <v>451.03608500000001</v>
          </cell>
          <cell r="G101">
            <v>451</v>
          </cell>
        </row>
        <row r="102">
          <cell r="B102">
            <v>2003</v>
          </cell>
          <cell r="C102">
            <v>881</v>
          </cell>
          <cell r="D102" t="str">
            <v>Ordinary</v>
          </cell>
          <cell r="E102" t="str">
            <v>Colchester</v>
          </cell>
          <cell r="F102">
            <v>451.03608500000001</v>
          </cell>
          <cell r="G102">
            <v>451</v>
          </cell>
        </row>
        <row r="103">
          <cell r="B103">
            <v>3254</v>
          </cell>
          <cell r="C103">
            <v>881</v>
          </cell>
          <cell r="D103" t="str">
            <v>Outer Fringe</v>
          </cell>
          <cell r="E103" t="str">
            <v>Harlow</v>
          </cell>
          <cell r="F103">
            <v>467.20038400000004</v>
          </cell>
          <cell r="G103">
            <v>467</v>
          </cell>
        </row>
        <row r="104">
          <cell r="B104">
            <v>2414</v>
          </cell>
          <cell r="C104">
            <v>881</v>
          </cell>
          <cell r="D104" t="str">
            <v>Ordinary</v>
          </cell>
          <cell r="E104" t="str">
            <v>Tendring</v>
          </cell>
          <cell r="F104">
            <v>451.03608500000001</v>
          </cell>
          <cell r="G104">
            <v>451</v>
          </cell>
        </row>
        <row r="105">
          <cell r="B105">
            <v>2737</v>
          </cell>
          <cell r="C105">
            <v>881</v>
          </cell>
          <cell r="D105" t="str">
            <v>Ordinary</v>
          </cell>
          <cell r="E105" t="str">
            <v>Braintree</v>
          </cell>
          <cell r="F105">
            <v>451.03608500000001</v>
          </cell>
          <cell r="G105">
            <v>451</v>
          </cell>
        </row>
        <row r="106">
          <cell r="B106">
            <v>5279</v>
          </cell>
          <cell r="C106">
            <v>881</v>
          </cell>
          <cell r="D106" t="str">
            <v>Ordinary</v>
          </cell>
          <cell r="E106" t="str">
            <v>Braintree</v>
          </cell>
          <cell r="F106">
            <v>451.03608500000001</v>
          </cell>
          <cell r="G106">
            <v>451</v>
          </cell>
        </row>
        <row r="107">
          <cell r="B107">
            <v>2058</v>
          </cell>
          <cell r="C107">
            <v>881</v>
          </cell>
          <cell r="D107" t="str">
            <v>Ordinary</v>
          </cell>
          <cell r="E107" t="str">
            <v>Colchester</v>
          </cell>
          <cell r="F107">
            <v>451.03608500000001</v>
          </cell>
          <cell r="G107">
            <v>451</v>
          </cell>
        </row>
        <row r="108">
          <cell r="B108">
            <v>2057</v>
          </cell>
          <cell r="C108">
            <v>881</v>
          </cell>
          <cell r="D108" t="str">
            <v>Ordinary</v>
          </cell>
          <cell r="E108" t="str">
            <v>Colchester</v>
          </cell>
          <cell r="F108">
            <v>451.03608500000001</v>
          </cell>
          <cell r="G108">
            <v>451</v>
          </cell>
        </row>
        <row r="109">
          <cell r="B109">
            <v>3029</v>
          </cell>
          <cell r="C109">
            <v>881</v>
          </cell>
          <cell r="D109" t="str">
            <v>Ordinary</v>
          </cell>
          <cell r="E109" t="str">
            <v>Colchester</v>
          </cell>
          <cell r="F109">
            <v>451.03608500000001</v>
          </cell>
          <cell r="G109">
            <v>451</v>
          </cell>
        </row>
        <row r="110">
          <cell r="B110">
            <v>2740</v>
          </cell>
          <cell r="C110">
            <v>881</v>
          </cell>
          <cell r="D110" t="str">
            <v>Ordinary</v>
          </cell>
          <cell r="E110" t="str">
            <v>Uttlesford</v>
          </cell>
          <cell r="F110">
            <v>451.03608500000001</v>
          </cell>
          <cell r="G110">
            <v>451</v>
          </cell>
        </row>
        <row r="111">
          <cell r="B111">
            <v>3124</v>
          </cell>
          <cell r="C111">
            <v>881</v>
          </cell>
          <cell r="D111" t="str">
            <v>Inner Fringe</v>
          </cell>
          <cell r="E111" t="str">
            <v>Epping Forest</v>
          </cell>
          <cell r="F111">
            <v>473.97896099999997</v>
          </cell>
          <cell r="G111">
            <v>474</v>
          </cell>
        </row>
        <row r="112">
          <cell r="B112">
            <v>2090</v>
          </cell>
          <cell r="C112">
            <v>881</v>
          </cell>
          <cell r="D112" t="str">
            <v>Ordinary</v>
          </cell>
          <cell r="E112" t="str">
            <v>Tendring</v>
          </cell>
          <cell r="F112">
            <v>451.03608500000001</v>
          </cell>
          <cell r="G112">
            <v>451</v>
          </cell>
        </row>
        <row r="113">
          <cell r="B113">
            <v>2500</v>
          </cell>
          <cell r="C113">
            <v>881</v>
          </cell>
          <cell r="D113" t="str">
            <v>Ordinary</v>
          </cell>
          <cell r="E113" t="str">
            <v>Chelmsford</v>
          </cell>
          <cell r="F113">
            <v>451.03608500000001</v>
          </cell>
          <cell r="G113">
            <v>451</v>
          </cell>
        </row>
        <row r="114">
          <cell r="B114">
            <v>2838</v>
          </cell>
          <cell r="C114">
            <v>881</v>
          </cell>
          <cell r="D114" t="str">
            <v>Outer Fringe</v>
          </cell>
          <cell r="E114" t="str">
            <v>Brentwood</v>
          </cell>
          <cell r="F114">
            <v>467.20038400000004</v>
          </cell>
          <cell r="G114">
            <v>467</v>
          </cell>
        </row>
        <row r="115">
          <cell r="B115">
            <v>5216</v>
          </cell>
          <cell r="C115">
            <v>881</v>
          </cell>
          <cell r="D115" t="str">
            <v>Ordinary</v>
          </cell>
          <cell r="E115" t="str">
            <v>Tendring</v>
          </cell>
          <cell r="F115">
            <v>451.03608500000001</v>
          </cell>
          <cell r="G115">
            <v>451</v>
          </cell>
        </row>
        <row r="116">
          <cell r="B116">
            <v>2013</v>
          </cell>
          <cell r="C116">
            <v>881</v>
          </cell>
          <cell r="D116" t="str">
            <v>Outer Fringe</v>
          </cell>
          <cell r="E116" t="str">
            <v>Brentwood</v>
          </cell>
          <cell r="F116">
            <v>467.20038400000004</v>
          </cell>
          <cell r="G116">
            <v>467</v>
          </cell>
        </row>
        <row r="117">
          <cell r="B117">
            <v>2521</v>
          </cell>
          <cell r="C117">
            <v>881</v>
          </cell>
          <cell r="D117" t="str">
            <v>Ordinary</v>
          </cell>
          <cell r="E117" t="str">
            <v>Rochford</v>
          </cell>
          <cell r="F117">
            <v>451.03608500000001</v>
          </cell>
          <cell r="G117">
            <v>451</v>
          </cell>
        </row>
        <row r="118">
          <cell r="B118">
            <v>3813</v>
          </cell>
          <cell r="C118">
            <v>881</v>
          </cell>
          <cell r="D118" t="str">
            <v>Ordinary</v>
          </cell>
          <cell r="E118" t="str">
            <v>Braintree</v>
          </cell>
          <cell r="F118">
            <v>451.03608500000001</v>
          </cell>
          <cell r="G118">
            <v>451</v>
          </cell>
        </row>
        <row r="119">
          <cell r="B119">
            <v>3006</v>
          </cell>
          <cell r="C119">
            <v>881</v>
          </cell>
          <cell r="D119" t="str">
            <v>Ordinary</v>
          </cell>
          <cell r="E119" t="str">
            <v>Braintree</v>
          </cell>
          <cell r="F119">
            <v>451.03608500000001</v>
          </cell>
          <cell r="G119">
            <v>451</v>
          </cell>
        </row>
        <row r="120">
          <cell r="B120">
            <v>3021</v>
          </cell>
          <cell r="C120">
            <v>881</v>
          </cell>
          <cell r="D120" t="str">
            <v>Ordinary</v>
          </cell>
          <cell r="E120" t="str">
            <v>Colchester</v>
          </cell>
          <cell r="F120">
            <v>451.03608500000001</v>
          </cell>
          <cell r="G120">
            <v>451</v>
          </cell>
        </row>
        <row r="121">
          <cell r="B121">
            <v>2064</v>
          </cell>
          <cell r="C121">
            <v>881</v>
          </cell>
          <cell r="D121" t="str">
            <v>Ordinary</v>
          </cell>
          <cell r="E121" t="str">
            <v>Colchester</v>
          </cell>
          <cell r="F121">
            <v>451.03608500000001</v>
          </cell>
          <cell r="G121">
            <v>451</v>
          </cell>
        </row>
        <row r="122">
          <cell r="B122">
            <v>3780</v>
          </cell>
          <cell r="C122">
            <v>881</v>
          </cell>
          <cell r="D122" t="str">
            <v>Outer Fringe</v>
          </cell>
          <cell r="E122" t="str">
            <v>Brentwood</v>
          </cell>
          <cell r="F122">
            <v>467.20038400000004</v>
          </cell>
          <cell r="G122">
            <v>467</v>
          </cell>
        </row>
        <row r="123">
          <cell r="B123">
            <v>2599</v>
          </cell>
          <cell r="C123">
            <v>881</v>
          </cell>
          <cell r="D123" t="str">
            <v>Outer Fringe</v>
          </cell>
          <cell r="E123" t="str">
            <v>Brentwood</v>
          </cell>
          <cell r="F123">
            <v>467.20038400000004</v>
          </cell>
          <cell r="G123">
            <v>467</v>
          </cell>
        </row>
        <row r="124">
          <cell r="B124">
            <v>3422</v>
          </cell>
          <cell r="C124">
            <v>881</v>
          </cell>
          <cell r="D124" t="str">
            <v>Outer Fringe</v>
          </cell>
          <cell r="E124" t="str">
            <v>Brentwood</v>
          </cell>
          <cell r="F124">
            <v>467.20038400000004</v>
          </cell>
          <cell r="G124">
            <v>467</v>
          </cell>
        </row>
        <row r="125">
          <cell r="B125">
            <v>2300</v>
          </cell>
          <cell r="C125">
            <v>881</v>
          </cell>
          <cell r="D125" t="str">
            <v>Ordinary</v>
          </cell>
          <cell r="E125" t="str">
            <v>Braintree</v>
          </cell>
          <cell r="F125">
            <v>451.03608500000001</v>
          </cell>
          <cell r="G125">
            <v>451</v>
          </cell>
        </row>
        <row r="126">
          <cell r="B126">
            <v>2669</v>
          </cell>
          <cell r="C126">
            <v>881</v>
          </cell>
          <cell r="D126" t="str">
            <v>Ordinary</v>
          </cell>
          <cell r="E126" t="str">
            <v>Braintree</v>
          </cell>
          <cell r="F126">
            <v>451.03608500000001</v>
          </cell>
          <cell r="G126">
            <v>451</v>
          </cell>
        </row>
        <row r="127">
          <cell r="B127">
            <v>2680</v>
          </cell>
          <cell r="C127">
            <v>881</v>
          </cell>
          <cell r="D127" t="str">
            <v>Outer Fringe</v>
          </cell>
          <cell r="E127" t="str">
            <v>Brentwood</v>
          </cell>
          <cell r="F127">
            <v>467.20038400000004</v>
          </cell>
          <cell r="G127">
            <v>467</v>
          </cell>
        </row>
        <row r="128">
          <cell r="B128">
            <v>3001</v>
          </cell>
          <cell r="C128">
            <v>881</v>
          </cell>
          <cell r="D128" t="str">
            <v>Ordinary</v>
          </cell>
          <cell r="E128" t="str">
            <v>Colchester</v>
          </cell>
          <cell r="F128">
            <v>451.03608500000001</v>
          </cell>
          <cell r="G128">
            <v>451</v>
          </cell>
        </row>
        <row r="129">
          <cell r="B129">
            <v>2017</v>
          </cell>
          <cell r="C129">
            <v>881</v>
          </cell>
          <cell r="D129" t="str">
            <v>Ordinary</v>
          </cell>
          <cell r="E129" t="str">
            <v>Colchester</v>
          </cell>
          <cell r="F129">
            <v>451.03608500000001</v>
          </cell>
          <cell r="G129">
            <v>451</v>
          </cell>
        </row>
        <row r="130">
          <cell r="B130">
            <v>2038</v>
          </cell>
          <cell r="C130">
            <v>881</v>
          </cell>
          <cell r="D130" t="str">
            <v>Ordinary</v>
          </cell>
          <cell r="E130" t="str">
            <v>Colchester</v>
          </cell>
          <cell r="F130">
            <v>451.03608500000001</v>
          </cell>
          <cell r="G130">
            <v>451</v>
          </cell>
        </row>
        <row r="131">
          <cell r="B131">
            <v>2039</v>
          </cell>
          <cell r="C131">
            <v>881</v>
          </cell>
          <cell r="D131" t="str">
            <v>Ordinary</v>
          </cell>
          <cell r="E131" t="str">
            <v>Colchester</v>
          </cell>
          <cell r="F131">
            <v>451.03608500000001</v>
          </cell>
          <cell r="G131">
            <v>451</v>
          </cell>
        </row>
        <row r="132">
          <cell r="B132">
            <v>5257</v>
          </cell>
          <cell r="C132">
            <v>881</v>
          </cell>
          <cell r="D132" t="str">
            <v>Ordinary</v>
          </cell>
          <cell r="E132" t="str">
            <v>Tendring</v>
          </cell>
          <cell r="F132">
            <v>451.03608500000001</v>
          </cell>
          <cell r="G132">
            <v>451</v>
          </cell>
        </row>
        <row r="133">
          <cell r="B133">
            <v>3026</v>
          </cell>
          <cell r="C133">
            <v>881</v>
          </cell>
          <cell r="D133" t="str">
            <v>Ordinary</v>
          </cell>
          <cell r="E133" t="str">
            <v>Colchester</v>
          </cell>
          <cell r="F133">
            <v>451.03608500000001</v>
          </cell>
          <cell r="G133">
            <v>451</v>
          </cell>
        </row>
        <row r="134">
          <cell r="B134">
            <v>2006</v>
          </cell>
          <cell r="C134">
            <v>881</v>
          </cell>
          <cell r="D134" t="str">
            <v>Ordinary</v>
          </cell>
          <cell r="E134" t="str">
            <v>Colchester</v>
          </cell>
          <cell r="F134">
            <v>451.03608500000001</v>
          </cell>
          <cell r="G134">
            <v>451</v>
          </cell>
        </row>
        <row r="135">
          <cell r="B135">
            <v>2006</v>
          </cell>
          <cell r="C135">
            <v>881</v>
          </cell>
          <cell r="D135" t="str">
            <v>Ordinary</v>
          </cell>
          <cell r="E135" t="str">
            <v>Colchester</v>
          </cell>
          <cell r="F135">
            <v>451.03608500000001</v>
          </cell>
          <cell r="G135">
            <v>451</v>
          </cell>
        </row>
        <row r="136">
          <cell r="B136">
            <v>2647</v>
          </cell>
          <cell r="C136">
            <v>881</v>
          </cell>
          <cell r="D136" t="str">
            <v>Inner Fringe</v>
          </cell>
          <cell r="E136" t="str">
            <v>Epping Forest</v>
          </cell>
          <cell r="F136">
            <v>473.97896099999997</v>
          </cell>
          <cell r="G136">
            <v>474</v>
          </cell>
        </row>
        <row r="137">
          <cell r="B137">
            <v>3781</v>
          </cell>
          <cell r="C137">
            <v>881</v>
          </cell>
          <cell r="D137" t="str">
            <v>Outer Fringe</v>
          </cell>
          <cell r="E137" t="str">
            <v>Basildon</v>
          </cell>
          <cell r="F137">
            <v>467.20038400000004</v>
          </cell>
          <cell r="G137">
            <v>467</v>
          </cell>
        </row>
        <row r="138">
          <cell r="B138">
            <v>3610</v>
          </cell>
          <cell r="C138">
            <v>881</v>
          </cell>
          <cell r="D138" t="str">
            <v>Ordinary</v>
          </cell>
          <cell r="E138" t="str">
            <v>Uttlesford</v>
          </cell>
          <cell r="F138">
            <v>451.03608500000001</v>
          </cell>
          <cell r="G138">
            <v>451</v>
          </cell>
        </row>
        <row r="139">
          <cell r="B139">
            <v>3530</v>
          </cell>
          <cell r="C139">
            <v>881</v>
          </cell>
          <cell r="D139" t="str">
            <v>Ordinary</v>
          </cell>
          <cell r="E139" t="str">
            <v>Chelmsford</v>
          </cell>
          <cell r="F139">
            <v>451.03608500000001</v>
          </cell>
          <cell r="G139">
            <v>451</v>
          </cell>
        </row>
        <row r="140">
          <cell r="B140">
            <v>2588</v>
          </cell>
          <cell r="C140">
            <v>881</v>
          </cell>
          <cell r="D140" t="str">
            <v>Outer Fringe</v>
          </cell>
          <cell r="E140" t="str">
            <v>Brentwood</v>
          </cell>
          <cell r="F140">
            <v>467.20038400000004</v>
          </cell>
          <cell r="G140">
            <v>467</v>
          </cell>
        </row>
        <row r="141">
          <cell r="B141">
            <v>2750</v>
          </cell>
          <cell r="C141">
            <v>881</v>
          </cell>
          <cell r="D141" t="str">
            <v>Ordinary</v>
          </cell>
          <cell r="E141" t="str">
            <v>Uttlesford</v>
          </cell>
          <cell r="F141">
            <v>451.03608500000001</v>
          </cell>
          <cell r="G141">
            <v>451</v>
          </cell>
        </row>
        <row r="142">
          <cell r="B142">
            <v>3239</v>
          </cell>
          <cell r="C142">
            <v>881</v>
          </cell>
          <cell r="D142" t="str">
            <v>Inner Fringe</v>
          </cell>
          <cell r="E142" t="str">
            <v>Epping Forest</v>
          </cell>
          <cell r="F142">
            <v>473.97896099999997</v>
          </cell>
          <cell r="G142">
            <v>474</v>
          </cell>
        </row>
        <row r="143">
          <cell r="B143">
            <v>5271</v>
          </cell>
          <cell r="C143">
            <v>881</v>
          </cell>
          <cell r="D143" t="str">
            <v>Ordinary</v>
          </cell>
          <cell r="E143" t="str">
            <v>Colchester</v>
          </cell>
          <cell r="F143">
            <v>451.03608500000001</v>
          </cell>
          <cell r="G143">
            <v>451</v>
          </cell>
        </row>
        <row r="144">
          <cell r="B144">
            <v>2569</v>
          </cell>
          <cell r="C144">
            <v>881</v>
          </cell>
          <cell r="D144" t="str">
            <v>Ordinary</v>
          </cell>
          <cell r="E144" t="str">
            <v>Chelmsford</v>
          </cell>
          <cell r="F144">
            <v>451.03608500000001</v>
          </cell>
          <cell r="G144">
            <v>451</v>
          </cell>
        </row>
        <row r="145">
          <cell r="B145">
            <v>2569</v>
          </cell>
          <cell r="C145">
            <v>881</v>
          </cell>
          <cell r="D145" t="str">
            <v>Ordinary</v>
          </cell>
          <cell r="E145" t="str">
            <v>Chelmsford</v>
          </cell>
          <cell r="F145">
            <v>451.03608500000001</v>
          </cell>
          <cell r="G145">
            <v>451</v>
          </cell>
        </row>
        <row r="146">
          <cell r="B146">
            <v>2074</v>
          </cell>
          <cell r="C146">
            <v>881</v>
          </cell>
          <cell r="D146" t="str">
            <v>Ordinary</v>
          </cell>
          <cell r="E146" t="str">
            <v>Colchester</v>
          </cell>
          <cell r="F146">
            <v>451.03608500000001</v>
          </cell>
          <cell r="G146">
            <v>451</v>
          </cell>
        </row>
        <row r="147">
          <cell r="B147">
            <v>5221</v>
          </cell>
          <cell r="C147">
            <v>881</v>
          </cell>
          <cell r="D147" t="str">
            <v>Ordinary</v>
          </cell>
          <cell r="E147" t="str">
            <v>Colchester</v>
          </cell>
          <cell r="F147">
            <v>451.03608500000001</v>
          </cell>
          <cell r="G147">
            <v>451</v>
          </cell>
        </row>
        <row r="148">
          <cell r="B148">
            <v>2606</v>
          </cell>
          <cell r="C148">
            <v>881</v>
          </cell>
          <cell r="D148" t="str">
            <v>Outer Fringe</v>
          </cell>
          <cell r="E148" t="str">
            <v>Basildon</v>
          </cell>
          <cell r="F148">
            <v>467.20038400000004</v>
          </cell>
          <cell r="G148">
            <v>467</v>
          </cell>
        </row>
        <row r="149">
          <cell r="B149">
            <v>2606</v>
          </cell>
          <cell r="C149">
            <v>881</v>
          </cell>
          <cell r="D149" t="str">
            <v>Outer Fringe</v>
          </cell>
          <cell r="E149" t="str">
            <v>Basildon</v>
          </cell>
          <cell r="F149">
            <v>467.20038400000004</v>
          </cell>
          <cell r="G149">
            <v>467</v>
          </cell>
        </row>
        <row r="150">
          <cell r="B150">
            <v>2063</v>
          </cell>
          <cell r="C150">
            <v>881</v>
          </cell>
          <cell r="D150" t="str">
            <v>Ordinary</v>
          </cell>
          <cell r="E150" t="str">
            <v>Colchester</v>
          </cell>
          <cell r="F150">
            <v>451.03608500000001</v>
          </cell>
          <cell r="G150">
            <v>451</v>
          </cell>
        </row>
        <row r="151">
          <cell r="B151">
            <v>2062</v>
          </cell>
          <cell r="C151">
            <v>881</v>
          </cell>
          <cell r="D151" t="str">
            <v>Ordinary</v>
          </cell>
          <cell r="E151" t="str">
            <v>Colchester</v>
          </cell>
          <cell r="F151">
            <v>451.03608500000001</v>
          </cell>
          <cell r="G151">
            <v>451</v>
          </cell>
        </row>
        <row r="152">
          <cell r="B152">
            <v>3670</v>
          </cell>
          <cell r="C152">
            <v>881</v>
          </cell>
          <cell r="D152" t="str">
            <v>Inner Fringe</v>
          </cell>
          <cell r="E152" t="str">
            <v>Epping Forest</v>
          </cell>
          <cell r="F152">
            <v>473.97896099999997</v>
          </cell>
          <cell r="G152">
            <v>474</v>
          </cell>
        </row>
        <row r="153">
          <cell r="B153">
            <v>2007</v>
          </cell>
          <cell r="C153">
            <v>881</v>
          </cell>
          <cell r="D153" t="str">
            <v>Ordinary</v>
          </cell>
          <cell r="E153" t="str">
            <v>Colchester</v>
          </cell>
          <cell r="F153">
            <v>451.03608500000001</v>
          </cell>
          <cell r="G153">
            <v>451</v>
          </cell>
        </row>
        <row r="154">
          <cell r="B154">
            <v>2733</v>
          </cell>
          <cell r="C154">
            <v>881</v>
          </cell>
          <cell r="D154" t="str">
            <v>Inner Fringe</v>
          </cell>
          <cell r="E154" t="str">
            <v>Epping Forest</v>
          </cell>
          <cell r="F154">
            <v>473.97896099999997</v>
          </cell>
          <cell r="G154">
            <v>474</v>
          </cell>
        </row>
        <row r="155">
          <cell r="B155">
            <v>2760</v>
          </cell>
          <cell r="C155">
            <v>881</v>
          </cell>
          <cell r="D155" t="str">
            <v>Ordinary</v>
          </cell>
          <cell r="E155" t="str">
            <v>Uttlesford</v>
          </cell>
          <cell r="F155">
            <v>451.03608500000001</v>
          </cell>
          <cell r="G155">
            <v>451</v>
          </cell>
        </row>
        <row r="156">
          <cell r="B156">
            <v>2008</v>
          </cell>
          <cell r="C156">
            <v>881</v>
          </cell>
          <cell r="D156" t="str">
            <v>Ordinary</v>
          </cell>
          <cell r="E156" t="str">
            <v>Colchester</v>
          </cell>
          <cell r="F156">
            <v>451.03608500000001</v>
          </cell>
          <cell r="G156">
            <v>451</v>
          </cell>
        </row>
        <row r="157">
          <cell r="B157">
            <v>2004</v>
          </cell>
          <cell r="C157">
            <v>881</v>
          </cell>
          <cell r="D157" t="str">
            <v>Outer Fringe</v>
          </cell>
          <cell r="E157" t="str">
            <v>Basildon</v>
          </cell>
          <cell r="F157">
            <v>467.20038400000004</v>
          </cell>
          <cell r="G157">
            <v>467</v>
          </cell>
        </row>
        <row r="158">
          <cell r="B158">
            <v>2010</v>
          </cell>
          <cell r="C158">
            <v>881</v>
          </cell>
          <cell r="D158" t="str">
            <v>Ordinary</v>
          </cell>
          <cell r="E158" t="str">
            <v>Colchester</v>
          </cell>
          <cell r="F158">
            <v>451.03608500000001</v>
          </cell>
          <cell r="G158">
            <v>451</v>
          </cell>
        </row>
        <row r="159">
          <cell r="B159">
            <v>3040</v>
          </cell>
          <cell r="C159">
            <v>881</v>
          </cell>
          <cell r="D159" t="str">
            <v>Ordinary</v>
          </cell>
          <cell r="E159" t="str">
            <v>Colchester</v>
          </cell>
          <cell r="F159">
            <v>451.03608500000001</v>
          </cell>
          <cell r="G159">
            <v>451</v>
          </cell>
        </row>
        <row r="160">
          <cell r="B160">
            <v>2679</v>
          </cell>
          <cell r="C160">
            <v>881</v>
          </cell>
          <cell r="D160" t="str">
            <v>Ordinary</v>
          </cell>
          <cell r="E160" t="str">
            <v>Braintree</v>
          </cell>
          <cell r="F160">
            <v>451.03608500000001</v>
          </cell>
          <cell r="G160">
            <v>451</v>
          </cell>
        </row>
        <row r="161">
          <cell r="B161">
            <v>2679</v>
          </cell>
          <cell r="C161">
            <v>881</v>
          </cell>
          <cell r="D161" t="str">
            <v>Ordinary</v>
          </cell>
          <cell r="E161" t="str">
            <v>Braintree</v>
          </cell>
          <cell r="F161">
            <v>451.03608500000001</v>
          </cell>
          <cell r="G161">
            <v>451</v>
          </cell>
        </row>
        <row r="162">
          <cell r="B162">
            <v>2056</v>
          </cell>
          <cell r="C162">
            <v>881</v>
          </cell>
          <cell r="D162" t="str">
            <v>Ordinary</v>
          </cell>
          <cell r="E162" t="str">
            <v>Colchester</v>
          </cell>
          <cell r="F162">
            <v>451.03608500000001</v>
          </cell>
          <cell r="G162">
            <v>451</v>
          </cell>
        </row>
        <row r="163">
          <cell r="B163">
            <v>2055</v>
          </cell>
          <cell r="C163">
            <v>881</v>
          </cell>
          <cell r="D163" t="str">
            <v>Ordinary</v>
          </cell>
          <cell r="E163" t="str">
            <v>Colchester</v>
          </cell>
          <cell r="F163">
            <v>451.03608500000001</v>
          </cell>
          <cell r="G163">
            <v>451</v>
          </cell>
        </row>
        <row r="164">
          <cell r="B164">
            <v>2799</v>
          </cell>
          <cell r="C164">
            <v>881</v>
          </cell>
          <cell r="D164" t="str">
            <v>Ordinary</v>
          </cell>
          <cell r="E164" t="str">
            <v>Chelmsford</v>
          </cell>
          <cell r="F164">
            <v>451.03608500000001</v>
          </cell>
          <cell r="G164">
            <v>451</v>
          </cell>
        </row>
        <row r="165">
          <cell r="B165">
            <v>3839</v>
          </cell>
          <cell r="C165">
            <v>881</v>
          </cell>
          <cell r="D165" t="str">
            <v>Ordinary</v>
          </cell>
          <cell r="E165" t="str">
            <v>Colchester</v>
          </cell>
          <cell r="F165">
            <v>451.03608500000001</v>
          </cell>
          <cell r="G165">
            <v>451</v>
          </cell>
        </row>
        <row r="166">
          <cell r="B166">
            <v>2541</v>
          </cell>
          <cell r="C166">
            <v>881</v>
          </cell>
          <cell r="D166" t="str">
            <v>Outer Fringe</v>
          </cell>
          <cell r="E166" t="str">
            <v>Basildon</v>
          </cell>
          <cell r="F166">
            <v>467.20038400000004</v>
          </cell>
          <cell r="G166">
            <v>467</v>
          </cell>
        </row>
        <row r="167">
          <cell r="B167">
            <v>2181</v>
          </cell>
          <cell r="C167">
            <v>881</v>
          </cell>
          <cell r="D167" t="str">
            <v>Outer Fringe</v>
          </cell>
          <cell r="E167" t="str">
            <v>Basildon</v>
          </cell>
          <cell r="F167">
            <v>467.20038400000004</v>
          </cell>
          <cell r="G167">
            <v>467</v>
          </cell>
        </row>
        <row r="168">
          <cell r="B168">
            <v>3730</v>
          </cell>
          <cell r="C168">
            <v>881</v>
          </cell>
          <cell r="D168" t="str">
            <v>Ordinary</v>
          </cell>
          <cell r="E168" t="str">
            <v>Uttlesford</v>
          </cell>
          <cell r="F168">
            <v>451.03608500000001</v>
          </cell>
          <cell r="G168">
            <v>451</v>
          </cell>
        </row>
        <row r="169">
          <cell r="B169">
            <v>2460</v>
          </cell>
          <cell r="C169">
            <v>881</v>
          </cell>
          <cell r="D169" t="str">
            <v>Ordinary</v>
          </cell>
          <cell r="E169" t="str">
            <v>Chelmsford</v>
          </cell>
          <cell r="F169">
            <v>451.03608500000001</v>
          </cell>
          <cell r="G169">
            <v>451</v>
          </cell>
        </row>
        <row r="170">
          <cell r="B170">
            <v>3247</v>
          </cell>
          <cell r="C170">
            <v>881</v>
          </cell>
          <cell r="D170" t="str">
            <v>Ordinary</v>
          </cell>
          <cell r="E170" t="str">
            <v>Uttlesford</v>
          </cell>
          <cell r="F170">
            <v>451.03608500000001</v>
          </cell>
          <cell r="G170">
            <v>451</v>
          </cell>
        </row>
        <row r="171">
          <cell r="B171">
            <v>3840</v>
          </cell>
          <cell r="C171">
            <v>881</v>
          </cell>
          <cell r="D171" t="str">
            <v>Ordinary</v>
          </cell>
          <cell r="E171" t="str">
            <v>Rochford</v>
          </cell>
          <cell r="F171">
            <v>451.03608500000001</v>
          </cell>
          <cell r="G171">
            <v>451</v>
          </cell>
        </row>
        <row r="172">
          <cell r="B172">
            <v>2317</v>
          </cell>
          <cell r="C172">
            <v>881</v>
          </cell>
          <cell r="D172" t="str">
            <v>Ordinary</v>
          </cell>
          <cell r="E172" t="str">
            <v>Colchester</v>
          </cell>
          <cell r="F172">
            <v>451.03608500000001</v>
          </cell>
          <cell r="G172">
            <v>451</v>
          </cell>
        </row>
        <row r="173">
          <cell r="B173">
            <v>5226</v>
          </cell>
          <cell r="C173">
            <v>881</v>
          </cell>
          <cell r="D173" t="str">
            <v>Ordinary</v>
          </cell>
          <cell r="E173" t="str">
            <v>Uttlesford</v>
          </cell>
          <cell r="F173">
            <v>451.03608500000001</v>
          </cell>
          <cell r="G173">
            <v>451</v>
          </cell>
        </row>
        <row r="174">
          <cell r="B174">
            <v>3222</v>
          </cell>
          <cell r="C174">
            <v>881</v>
          </cell>
          <cell r="D174" t="str">
            <v>Ordinary</v>
          </cell>
          <cell r="E174" t="str">
            <v>Chelmsford</v>
          </cell>
          <cell r="F174">
            <v>451.03608500000001</v>
          </cell>
          <cell r="G174">
            <v>451</v>
          </cell>
        </row>
        <row r="175">
          <cell r="B175">
            <v>3131</v>
          </cell>
          <cell r="C175">
            <v>881</v>
          </cell>
          <cell r="D175" t="str">
            <v>Inner Fringe</v>
          </cell>
          <cell r="E175" t="str">
            <v>Epping Forest</v>
          </cell>
          <cell r="F175">
            <v>473.97896099999997</v>
          </cell>
          <cell r="G175">
            <v>474</v>
          </cell>
        </row>
        <row r="176">
          <cell r="B176">
            <v>2911</v>
          </cell>
          <cell r="C176">
            <v>881</v>
          </cell>
          <cell r="D176" t="str">
            <v>Outer Fringe</v>
          </cell>
          <cell r="E176" t="str">
            <v>Basildon</v>
          </cell>
          <cell r="F176">
            <v>467.20038400000004</v>
          </cell>
          <cell r="G176">
            <v>467</v>
          </cell>
        </row>
        <row r="177">
          <cell r="B177">
            <v>2681</v>
          </cell>
          <cell r="C177">
            <v>881</v>
          </cell>
          <cell r="D177" t="str">
            <v>Outer Fringe</v>
          </cell>
          <cell r="E177" t="str">
            <v>Basildon</v>
          </cell>
          <cell r="F177">
            <v>467.20038400000004</v>
          </cell>
          <cell r="G177">
            <v>467</v>
          </cell>
        </row>
        <row r="178">
          <cell r="B178">
            <v>2374</v>
          </cell>
          <cell r="C178">
            <v>881</v>
          </cell>
          <cell r="D178" t="str">
            <v>Ordinary</v>
          </cell>
          <cell r="E178" t="str">
            <v>Tendring</v>
          </cell>
          <cell r="F178">
            <v>451.03608500000001</v>
          </cell>
          <cell r="G178">
            <v>451</v>
          </cell>
        </row>
        <row r="179">
          <cell r="B179">
            <v>2020</v>
          </cell>
          <cell r="C179">
            <v>881</v>
          </cell>
          <cell r="D179" t="str">
            <v>Ordinary</v>
          </cell>
          <cell r="E179" t="str">
            <v>Chelmsford</v>
          </cell>
          <cell r="F179">
            <v>451.03608500000001</v>
          </cell>
          <cell r="G179">
            <v>451</v>
          </cell>
        </row>
        <row r="180">
          <cell r="B180">
            <v>5241</v>
          </cell>
          <cell r="C180">
            <v>881</v>
          </cell>
          <cell r="D180" t="str">
            <v>Inner Fringe</v>
          </cell>
          <cell r="E180" t="str">
            <v>Epping Forest</v>
          </cell>
          <cell r="F180">
            <v>473.97896099999997</v>
          </cell>
          <cell r="G180">
            <v>474</v>
          </cell>
        </row>
        <row r="181">
          <cell r="B181">
            <v>3010</v>
          </cell>
          <cell r="C181">
            <v>881</v>
          </cell>
          <cell r="D181" t="str">
            <v>Ordinary</v>
          </cell>
          <cell r="E181" t="str">
            <v>Braintree</v>
          </cell>
          <cell r="F181">
            <v>451.03608500000001</v>
          </cell>
          <cell r="G181">
            <v>451</v>
          </cell>
        </row>
        <row r="182">
          <cell r="B182">
            <v>3027</v>
          </cell>
          <cell r="C182">
            <v>881</v>
          </cell>
          <cell r="D182" t="str">
            <v>Ordinary</v>
          </cell>
          <cell r="E182" t="str">
            <v>Colchester</v>
          </cell>
          <cell r="F182">
            <v>451.03608500000001</v>
          </cell>
          <cell r="G182">
            <v>451</v>
          </cell>
        </row>
        <row r="183">
          <cell r="B183">
            <v>3451</v>
          </cell>
          <cell r="C183">
            <v>881</v>
          </cell>
          <cell r="D183" t="str">
            <v>Outer Fringe</v>
          </cell>
          <cell r="E183" t="str">
            <v>Basildon</v>
          </cell>
          <cell r="F183">
            <v>467.20038400000004</v>
          </cell>
          <cell r="G183">
            <v>467</v>
          </cell>
        </row>
        <row r="184">
          <cell r="B184">
            <v>3431</v>
          </cell>
          <cell r="C184">
            <v>881</v>
          </cell>
          <cell r="D184" t="str">
            <v>Outer Fringe</v>
          </cell>
          <cell r="E184" t="str">
            <v>Basildon</v>
          </cell>
          <cell r="F184">
            <v>467.20038400000004</v>
          </cell>
          <cell r="G184">
            <v>467</v>
          </cell>
        </row>
        <row r="185">
          <cell r="B185">
            <v>5466</v>
          </cell>
          <cell r="C185">
            <v>881</v>
          </cell>
          <cell r="D185" t="str">
            <v>Ordinary</v>
          </cell>
          <cell r="E185" t="str">
            <v>Colchester</v>
          </cell>
          <cell r="F185">
            <v>451.03608500000001</v>
          </cell>
          <cell r="G185">
            <v>451</v>
          </cell>
        </row>
        <row r="186">
          <cell r="B186">
            <v>3790</v>
          </cell>
          <cell r="C186">
            <v>881</v>
          </cell>
          <cell r="D186" t="str">
            <v>Ordinary</v>
          </cell>
          <cell r="E186" t="str">
            <v>Braintree</v>
          </cell>
          <cell r="F186">
            <v>451.03608500000001</v>
          </cell>
          <cell r="G186">
            <v>451</v>
          </cell>
        </row>
        <row r="187">
          <cell r="B187">
            <v>3811</v>
          </cell>
          <cell r="C187">
            <v>881</v>
          </cell>
          <cell r="D187" t="str">
            <v>Ordinary</v>
          </cell>
          <cell r="E187" t="str">
            <v>Maldon</v>
          </cell>
          <cell r="F187">
            <v>451.03608500000001</v>
          </cell>
          <cell r="G187">
            <v>451</v>
          </cell>
        </row>
        <row r="188">
          <cell r="B188">
            <v>3032</v>
          </cell>
          <cell r="C188">
            <v>881</v>
          </cell>
          <cell r="D188" t="str">
            <v>Ordinary</v>
          </cell>
          <cell r="E188" t="str">
            <v>Tendring</v>
          </cell>
          <cell r="F188">
            <v>451.03608500000001</v>
          </cell>
          <cell r="G188">
            <v>451</v>
          </cell>
        </row>
        <row r="189">
          <cell r="B189">
            <v>2002</v>
          </cell>
          <cell r="C189">
            <v>881</v>
          </cell>
          <cell r="D189" t="str">
            <v>Ordinary</v>
          </cell>
          <cell r="E189" t="str">
            <v>Colchester</v>
          </cell>
          <cell r="F189">
            <v>451.03608500000001</v>
          </cell>
          <cell r="G189">
            <v>451</v>
          </cell>
        </row>
        <row r="190">
          <cell r="B190">
            <v>2001</v>
          </cell>
          <cell r="C190">
            <v>881</v>
          </cell>
          <cell r="D190" t="str">
            <v>Ordinary</v>
          </cell>
          <cell r="E190" t="str">
            <v>Colchester</v>
          </cell>
          <cell r="F190">
            <v>451.03608500000001</v>
          </cell>
          <cell r="G190">
            <v>451</v>
          </cell>
        </row>
        <row r="191">
          <cell r="B191">
            <v>3009</v>
          </cell>
          <cell r="C191">
            <v>881</v>
          </cell>
          <cell r="D191" t="str">
            <v>Ordinary</v>
          </cell>
          <cell r="E191" t="str">
            <v>Braintree</v>
          </cell>
          <cell r="F191">
            <v>451.03608500000001</v>
          </cell>
          <cell r="G191">
            <v>451</v>
          </cell>
        </row>
        <row r="192">
          <cell r="B192">
            <v>5267</v>
          </cell>
          <cell r="C192">
            <v>881</v>
          </cell>
          <cell r="D192" t="str">
            <v>Outer Fringe</v>
          </cell>
          <cell r="E192" t="str">
            <v>Brentwood</v>
          </cell>
          <cell r="F192">
            <v>467.20038400000004</v>
          </cell>
          <cell r="G192">
            <v>467</v>
          </cell>
        </row>
        <row r="193">
          <cell r="B193">
            <v>5255</v>
          </cell>
          <cell r="C193">
            <v>881</v>
          </cell>
          <cell r="D193" t="str">
            <v>Inner Fringe</v>
          </cell>
          <cell r="E193" t="str">
            <v>Epping Forest</v>
          </cell>
          <cell r="F193">
            <v>473.97896099999997</v>
          </cell>
          <cell r="G193">
            <v>474</v>
          </cell>
        </row>
        <row r="194">
          <cell r="B194">
            <v>4701</v>
          </cell>
          <cell r="C194">
            <v>881</v>
          </cell>
          <cell r="D194" t="str">
            <v>Ordinary</v>
          </cell>
          <cell r="E194" t="str">
            <v>Chelmsford</v>
          </cell>
          <cell r="F194">
            <v>451.03608500000001</v>
          </cell>
          <cell r="G194">
            <v>451</v>
          </cell>
        </row>
        <row r="195">
          <cell r="B195">
            <v>3308</v>
          </cell>
          <cell r="C195">
            <v>881</v>
          </cell>
          <cell r="D195" t="str">
            <v>Ordinary</v>
          </cell>
          <cell r="E195" t="str">
            <v>Braintree</v>
          </cell>
          <cell r="F195">
            <v>451.03608500000001</v>
          </cell>
          <cell r="G195">
            <v>451</v>
          </cell>
        </row>
        <row r="196">
          <cell r="B196">
            <v>3003</v>
          </cell>
          <cell r="C196">
            <v>881</v>
          </cell>
          <cell r="D196" t="str">
            <v>Ordinary</v>
          </cell>
          <cell r="E196" t="str">
            <v>Colchester</v>
          </cell>
          <cell r="F196">
            <v>451.03608500000001</v>
          </cell>
          <cell r="G196">
            <v>451</v>
          </cell>
        </row>
        <row r="197">
          <cell r="B197">
            <v>3214</v>
          </cell>
          <cell r="C197">
            <v>881</v>
          </cell>
          <cell r="D197" t="str">
            <v>Ordinary</v>
          </cell>
          <cell r="E197" t="str">
            <v>Chelmsford</v>
          </cell>
          <cell r="F197">
            <v>451.03608500000001</v>
          </cell>
          <cell r="G197">
            <v>451</v>
          </cell>
        </row>
        <row r="198">
          <cell r="B198">
            <v>2011</v>
          </cell>
          <cell r="C198">
            <v>881</v>
          </cell>
          <cell r="D198" t="str">
            <v>Ordinary</v>
          </cell>
          <cell r="E198" t="str">
            <v>Colchester</v>
          </cell>
          <cell r="F198">
            <v>451.03608500000001</v>
          </cell>
          <cell r="G198">
            <v>451</v>
          </cell>
        </row>
        <row r="199">
          <cell r="B199">
            <v>3612</v>
          </cell>
          <cell r="C199">
            <v>881</v>
          </cell>
          <cell r="D199" t="str">
            <v>Outer Fringe</v>
          </cell>
          <cell r="E199" t="str">
            <v>Brentwood</v>
          </cell>
          <cell r="F199">
            <v>467.20038400000004</v>
          </cell>
          <cell r="G199">
            <v>467</v>
          </cell>
        </row>
        <row r="200">
          <cell r="B200">
            <v>3302</v>
          </cell>
          <cell r="C200">
            <v>881</v>
          </cell>
          <cell r="D200" t="str">
            <v>Ordinary</v>
          </cell>
          <cell r="E200" t="str">
            <v>Tendring</v>
          </cell>
          <cell r="F200">
            <v>451.03608500000001</v>
          </cell>
          <cell r="G200">
            <v>451</v>
          </cell>
        </row>
        <row r="201">
          <cell r="B201">
            <v>3815</v>
          </cell>
          <cell r="C201">
            <v>881</v>
          </cell>
          <cell r="D201" t="str">
            <v>Ordinary</v>
          </cell>
          <cell r="E201" t="str">
            <v>Chelmsford</v>
          </cell>
          <cell r="F201">
            <v>451.03608500000001</v>
          </cell>
          <cell r="G201">
            <v>451</v>
          </cell>
        </row>
        <row r="202">
          <cell r="B202">
            <v>5224</v>
          </cell>
          <cell r="C202">
            <v>881</v>
          </cell>
          <cell r="D202" t="str">
            <v>Ordinary</v>
          </cell>
          <cell r="E202" t="str">
            <v>Castle Point</v>
          </cell>
          <cell r="F202">
            <v>451.03608500000001</v>
          </cell>
          <cell r="G202">
            <v>451</v>
          </cell>
        </row>
        <row r="203">
          <cell r="B203">
            <v>3023</v>
          </cell>
          <cell r="C203">
            <v>881</v>
          </cell>
          <cell r="D203" t="str">
            <v>Ordinary</v>
          </cell>
          <cell r="E203" t="str">
            <v>Colchester</v>
          </cell>
          <cell r="F203">
            <v>451.03608500000001</v>
          </cell>
          <cell r="G203">
            <v>451</v>
          </cell>
        </row>
        <row r="204">
          <cell r="B204">
            <v>3015</v>
          </cell>
          <cell r="C204">
            <v>881</v>
          </cell>
          <cell r="D204" t="str">
            <v>Ordinary</v>
          </cell>
          <cell r="E204" t="str">
            <v>Braintree</v>
          </cell>
          <cell r="F204">
            <v>451.03608500000001</v>
          </cell>
          <cell r="G204">
            <v>451</v>
          </cell>
        </row>
        <row r="205">
          <cell r="B205">
            <v>5229</v>
          </cell>
          <cell r="C205">
            <v>881</v>
          </cell>
          <cell r="D205" t="str">
            <v>Ordinary</v>
          </cell>
          <cell r="E205" t="str">
            <v>Uttlesford</v>
          </cell>
          <cell r="F205">
            <v>451.03608500000001</v>
          </cell>
          <cell r="G205">
            <v>451</v>
          </cell>
        </row>
        <row r="206">
          <cell r="B206">
            <v>3560</v>
          </cell>
          <cell r="C206">
            <v>881</v>
          </cell>
          <cell r="D206" t="str">
            <v>Ordinary</v>
          </cell>
          <cell r="E206" t="str">
            <v>Chelmsford</v>
          </cell>
          <cell r="F206">
            <v>451.03608500000001</v>
          </cell>
          <cell r="G206">
            <v>451</v>
          </cell>
        </row>
        <row r="207">
          <cell r="B207">
            <v>3450</v>
          </cell>
          <cell r="C207">
            <v>881</v>
          </cell>
          <cell r="D207" t="str">
            <v>Ordinary</v>
          </cell>
          <cell r="E207" t="str">
            <v>Maldon</v>
          </cell>
          <cell r="F207">
            <v>451.03608500000001</v>
          </cell>
          <cell r="G207">
            <v>451</v>
          </cell>
        </row>
        <row r="208">
          <cell r="B208">
            <v>3580</v>
          </cell>
          <cell r="C208">
            <v>881</v>
          </cell>
          <cell r="D208" t="str">
            <v>Ordinary</v>
          </cell>
          <cell r="E208" t="str">
            <v>Uttlesford</v>
          </cell>
          <cell r="F208">
            <v>451.03608500000001</v>
          </cell>
          <cell r="G208">
            <v>451</v>
          </cell>
        </row>
        <row r="209">
          <cell r="B209">
            <v>3430</v>
          </cell>
          <cell r="C209">
            <v>881</v>
          </cell>
          <cell r="D209" t="str">
            <v>Ordinary</v>
          </cell>
          <cell r="E209" t="str">
            <v>Uttlesford</v>
          </cell>
          <cell r="F209">
            <v>451.03608500000001</v>
          </cell>
          <cell r="G209">
            <v>451</v>
          </cell>
        </row>
        <row r="210">
          <cell r="B210">
            <v>3810</v>
          </cell>
          <cell r="C210">
            <v>881</v>
          </cell>
          <cell r="D210" t="str">
            <v>Ordinary</v>
          </cell>
          <cell r="E210" t="str">
            <v>Chelmsford</v>
          </cell>
          <cell r="F210">
            <v>451.03608500000001</v>
          </cell>
          <cell r="G210">
            <v>451</v>
          </cell>
        </row>
        <row r="211">
          <cell r="B211">
            <v>3440</v>
          </cell>
          <cell r="C211">
            <v>881</v>
          </cell>
          <cell r="D211" t="str">
            <v>Ordinary</v>
          </cell>
          <cell r="E211" t="str">
            <v>Braintree</v>
          </cell>
          <cell r="F211">
            <v>451.03608500000001</v>
          </cell>
          <cell r="G211">
            <v>451</v>
          </cell>
        </row>
        <row r="212">
          <cell r="B212">
            <v>2297</v>
          </cell>
          <cell r="C212">
            <v>881</v>
          </cell>
          <cell r="D212" t="str">
            <v>Ordinary</v>
          </cell>
          <cell r="E212" t="str">
            <v>Colchester</v>
          </cell>
          <cell r="F212">
            <v>451.03608500000001</v>
          </cell>
          <cell r="G212">
            <v>451</v>
          </cell>
        </row>
        <row r="213">
          <cell r="B213">
            <v>3102</v>
          </cell>
          <cell r="C213">
            <v>881</v>
          </cell>
          <cell r="D213" t="str">
            <v>Ordinary</v>
          </cell>
          <cell r="E213" t="str">
            <v>Rochford</v>
          </cell>
          <cell r="F213">
            <v>451.03608500000001</v>
          </cell>
          <cell r="G213">
            <v>451</v>
          </cell>
        </row>
        <row r="214">
          <cell r="B214">
            <v>3232</v>
          </cell>
          <cell r="C214">
            <v>881</v>
          </cell>
          <cell r="D214" t="str">
            <v>Ordinary</v>
          </cell>
          <cell r="E214" t="str">
            <v>Maldon</v>
          </cell>
          <cell r="F214">
            <v>451.03608500000001</v>
          </cell>
          <cell r="G214">
            <v>451</v>
          </cell>
        </row>
        <row r="215">
          <cell r="B215">
            <v>3471</v>
          </cell>
          <cell r="C215">
            <v>881</v>
          </cell>
          <cell r="D215" t="str">
            <v>Outer Fringe</v>
          </cell>
          <cell r="E215" t="str">
            <v>Basildon</v>
          </cell>
          <cell r="F215">
            <v>467.20038400000004</v>
          </cell>
          <cell r="G215">
            <v>467</v>
          </cell>
        </row>
        <row r="216">
          <cell r="B216">
            <v>3462</v>
          </cell>
          <cell r="C216">
            <v>881</v>
          </cell>
          <cell r="D216" t="str">
            <v>Outer Fringe</v>
          </cell>
          <cell r="E216" t="str">
            <v>Brentwood</v>
          </cell>
          <cell r="F216">
            <v>467.20038400000004</v>
          </cell>
          <cell r="G216">
            <v>467</v>
          </cell>
        </row>
        <row r="217">
          <cell r="B217">
            <v>3820</v>
          </cell>
          <cell r="C217">
            <v>881</v>
          </cell>
          <cell r="D217" t="str">
            <v>Ordinary</v>
          </cell>
          <cell r="E217" t="str">
            <v>Chelmsford</v>
          </cell>
          <cell r="F217">
            <v>451.03608500000001</v>
          </cell>
          <cell r="G217">
            <v>451</v>
          </cell>
        </row>
        <row r="218">
          <cell r="B218">
            <v>3209</v>
          </cell>
          <cell r="C218">
            <v>881</v>
          </cell>
          <cell r="D218" t="str">
            <v>Ordinary</v>
          </cell>
          <cell r="E218" t="str">
            <v>Braintree</v>
          </cell>
          <cell r="F218">
            <v>451.03608500000001</v>
          </cell>
          <cell r="G218">
            <v>451</v>
          </cell>
        </row>
        <row r="219">
          <cell r="B219">
            <v>3013</v>
          </cell>
          <cell r="C219">
            <v>881</v>
          </cell>
          <cell r="D219" t="str">
            <v>Ordinary</v>
          </cell>
          <cell r="E219" t="str">
            <v>Braintree</v>
          </cell>
          <cell r="F219">
            <v>451.03608500000001</v>
          </cell>
          <cell r="G219">
            <v>451</v>
          </cell>
        </row>
        <row r="220">
          <cell r="B220">
            <v>3770</v>
          </cell>
          <cell r="C220">
            <v>881</v>
          </cell>
          <cell r="D220" t="str">
            <v>Ordinary</v>
          </cell>
          <cell r="E220" t="str">
            <v>Chelmsford</v>
          </cell>
          <cell r="F220">
            <v>451.03608500000001</v>
          </cell>
          <cell r="G220">
            <v>451</v>
          </cell>
        </row>
        <row r="221">
          <cell r="B221">
            <v>3622</v>
          </cell>
          <cell r="C221">
            <v>881</v>
          </cell>
          <cell r="D221" t="str">
            <v>Outer Fringe</v>
          </cell>
          <cell r="E221" t="str">
            <v>Brentwood</v>
          </cell>
          <cell r="F221">
            <v>467.20038400000004</v>
          </cell>
          <cell r="G221">
            <v>467</v>
          </cell>
        </row>
        <row r="222">
          <cell r="B222">
            <v>3592</v>
          </cell>
          <cell r="C222">
            <v>881</v>
          </cell>
          <cell r="D222" t="str">
            <v>Outer Fringe</v>
          </cell>
          <cell r="E222" t="str">
            <v>Brentwood</v>
          </cell>
          <cell r="F222">
            <v>467.20038400000004</v>
          </cell>
          <cell r="G222">
            <v>467</v>
          </cell>
        </row>
        <row r="223">
          <cell r="B223">
            <v>2081</v>
          </cell>
          <cell r="C223">
            <v>881</v>
          </cell>
          <cell r="D223" t="str">
            <v>Ordinary</v>
          </cell>
          <cell r="E223" t="str">
            <v>Colchester</v>
          </cell>
          <cell r="F223">
            <v>451.03608500000001</v>
          </cell>
          <cell r="G223">
            <v>451</v>
          </cell>
        </row>
        <row r="224">
          <cell r="B224">
            <v>2041</v>
          </cell>
          <cell r="C224">
            <v>881</v>
          </cell>
          <cell r="D224" t="str">
            <v>Ordinary</v>
          </cell>
          <cell r="E224" t="str">
            <v>Colchester</v>
          </cell>
          <cell r="F224">
            <v>451.03608500000001</v>
          </cell>
          <cell r="G224">
            <v>451</v>
          </cell>
        </row>
        <row r="225">
          <cell r="B225">
            <v>2550</v>
          </cell>
          <cell r="C225">
            <v>881</v>
          </cell>
          <cell r="D225" t="str">
            <v>Ordinary</v>
          </cell>
          <cell r="E225" t="str">
            <v>Uttlesford</v>
          </cell>
          <cell r="F225">
            <v>451.03608500000001</v>
          </cell>
          <cell r="G225">
            <v>451</v>
          </cell>
        </row>
        <row r="226">
          <cell r="B226">
            <v>3225</v>
          </cell>
          <cell r="C226">
            <v>881</v>
          </cell>
          <cell r="D226" t="str">
            <v>Ordinary</v>
          </cell>
          <cell r="E226" t="str">
            <v>Chelmsford</v>
          </cell>
          <cell r="F226">
            <v>451.03608500000001</v>
          </cell>
          <cell r="G226">
            <v>451</v>
          </cell>
        </row>
        <row r="227">
          <cell r="B227">
            <v>2671</v>
          </cell>
          <cell r="C227">
            <v>881</v>
          </cell>
          <cell r="D227" t="str">
            <v>Outer Fringe</v>
          </cell>
          <cell r="E227" t="str">
            <v>Basildon</v>
          </cell>
          <cell r="F227">
            <v>467.20038400000004</v>
          </cell>
          <cell r="G227">
            <v>467</v>
          </cell>
        </row>
        <row r="228">
          <cell r="B228">
            <v>2601</v>
          </cell>
          <cell r="C228">
            <v>881</v>
          </cell>
          <cell r="D228" t="str">
            <v>Outer Fringe</v>
          </cell>
          <cell r="E228" t="str">
            <v>Basildon</v>
          </cell>
          <cell r="F228">
            <v>467.20038400000004</v>
          </cell>
          <cell r="G228">
            <v>467</v>
          </cell>
        </row>
        <row r="229">
          <cell r="B229">
            <v>1000</v>
          </cell>
          <cell r="C229">
            <v>881</v>
          </cell>
          <cell r="D229" t="str">
            <v>Ordinary</v>
          </cell>
          <cell r="E229" t="str">
            <v>Chelmsford</v>
          </cell>
          <cell r="F229">
            <v>451.03608500000001</v>
          </cell>
          <cell r="G229">
            <v>451</v>
          </cell>
        </row>
        <row r="230">
          <cell r="B230">
            <v>2050</v>
          </cell>
          <cell r="C230">
            <v>881</v>
          </cell>
          <cell r="D230" t="str">
            <v>Ordinary</v>
          </cell>
          <cell r="E230" t="str">
            <v>Tendring</v>
          </cell>
          <cell r="F230">
            <v>451.03608500000001</v>
          </cell>
          <cell r="G230">
            <v>451</v>
          </cell>
        </row>
        <row r="231">
          <cell r="B231">
            <v>3470</v>
          </cell>
          <cell r="C231">
            <v>881</v>
          </cell>
          <cell r="D231" t="str">
            <v>Ordinary</v>
          </cell>
          <cell r="E231" t="str">
            <v>Braintree</v>
          </cell>
          <cell r="F231">
            <v>451.03608500000001</v>
          </cell>
          <cell r="G231">
            <v>451</v>
          </cell>
        </row>
        <row r="232">
          <cell r="B232">
            <v>5248</v>
          </cell>
          <cell r="C232">
            <v>881</v>
          </cell>
          <cell r="D232" t="str">
            <v>Ordinary</v>
          </cell>
          <cell r="E232" t="str">
            <v>Uttlesford</v>
          </cell>
          <cell r="F232">
            <v>451.03608500000001</v>
          </cell>
          <cell r="G232">
            <v>451</v>
          </cell>
        </row>
        <row r="233">
          <cell r="B233">
            <v>3324</v>
          </cell>
          <cell r="C233">
            <v>881</v>
          </cell>
          <cell r="D233" t="str">
            <v>Ordinary</v>
          </cell>
          <cell r="E233" t="str">
            <v>Colchester</v>
          </cell>
          <cell r="F233">
            <v>451.03608500000001</v>
          </cell>
          <cell r="G233">
            <v>451</v>
          </cell>
        </row>
        <row r="234">
          <cell r="B234">
            <v>3823</v>
          </cell>
          <cell r="C234">
            <v>881</v>
          </cell>
          <cell r="D234" t="str">
            <v>Ordinary</v>
          </cell>
          <cell r="E234" t="str">
            <v>Chelmsford</v>
          </cell>
          <cell r="F234">
            <v>451.03608500000001</v>
          </cell>
          <cell r="G234">
            <v>451</v>
          </cell>
        </row>
        <row r="235">
          <cell r="B235">
            <v>5249</v>
          </cell>
          <cell r="C235">
            <v>881</v>
          </cell>
          <cell r="D235" t="str">
            <v>Ordinary</v>
          </cell>
          <cell r="E235" t="str">
            <v>Chelmsford</v>
          </cell>
          <cell r="F235">
            <v>451.03608500000001</v>
          </cell>
          <cell r="G235">
            <v>451</v>
          </cell>
        </row>
        <row r="236">
          <cell r="B236">
            <v>5276</v>
          </cell>
          <cell r="C236">
            <v>881</v>
          </cell>
          <cell r="D236" t="str">
            <v>Ordinary</v>
          </cell>
          <cell r="E236" t="str">
            <v>Braintree</v>
          </cell>
          <cell r="F236">
            <v>451.03608500000001</v>
          </cell>
          <cell r="G236">
            <v>451</v>
          </cell>
        </row>
        <row r="237">
          <cell r="B237">
            <v>5228</v>
          </cell>
          <cell r="C237">
            <v>881</v>
          </cell>
          <cell r="D237" t="str">
            <v>Outer Fringe</v>
          </cell>
          <cell r="E237" t="str">
            <v>Basildon</v>
          </cell>
          <cell r="F237">
            <v>467.20038400000004</v>
          </cell>
          <cell r="G237">
            <v>467</v>
          </cell>
        </row>
        <row r="238">
          <cell r="B238">
            <v>5242</v>
          </cell>
          <cell r="C238">
            <v>881</v>
          </cell>
          <cell r="D238" t="str">
            <v>Inner Fringe</v>
          </cell>
          <cell r="E238" t="str">
            <v>Epping Forest</v>
          </cell>
          <cell r="F238">
            <v>473.97896099999997</v>
          </cell>
          <cell r="G238">
            <v>474</v>
          </cell>
        </row>
        <row r="239">
          <cell r="B239">
            <v>5242</v>
          </cell>
          <cell r="C239">
            <v>881</v>
          </cell>
          <cell r="D239" t="str">
            <v>Inner Fringe</v>
          </cell>
          <cell r="E239" t="str">
            <v>Epping Forest</v>
          </cell>
          <cell r="F239">
            <v>473.97896099999997</v>
          </cell>
          <cell r="G239">
            <v>474</v>
          </cell>
        </row>
        <row r="240">
          <cell r="B240">
            <v>2059</v>
          </cell>
          <cell r="C240">
            <v>881</v>
          </cell>
          <cell r="D240" t="str">
            <v>Ordinary</v>
          </cell>
          <cell r="E240" t="str">
            <v>Tendring</v>
          </cell>
          <cell r="F240">
            <v>451.03608500000001</v>
          </cell>
          <cell r="G240">
            <v>451</v>
          </cell>
        </row>
        <row r="241">
          <cell r="B241">
            <v>2027</v>
          </cell>
          <cell r="C241">
            <v>881</v>
          </cell>
          <cell r="D241" t="str">
            <v>Ordinary</v>
          </cell>
          <cell r="E241" t="str">
            <v>Tendring</v>
          </cell>
          <cell r="F241">
            <v>451.03608500000001</v>
          </cell>
          <cell r="G241">
            <v>451</v>
          </cell>
        </row>
        <row r="242">
          <cell r="B242">
            <v>5269</v>
          </cell>
          <cell r="C242">
            <v>881</v>
          </cell>
          <cell r="D242" t="str">
            <v>Inner Fringe</v>
          </cell>
          <cell r="E242" t="str">
            <v>Epping Forest</v>
          </cell>
          <cell r="F242">
            <v>473.97896099999997</v>
          </cell>
          <cell r="G242">
            <v>474</v>
          </cell>
        </row>
        <row r="243">
          <cell r="B243">
            <v>2042</v>
          </cell>
          <cell r="C243">
            <v>881</v>
          </cell>
          <cell r="D243" t="str">
            <v>Ordinary</v>
          </cell>
          <cell r="E243" t="str">
            <v>Colchester</v>
          </cell>
          <cell r="F243">
            <v>451.03608500000001</v>
          </cell>
          <cell r="G243">
            <v>451</v>
          </cell>
        </row>
        <row r="244">
          <cell r="B244">
            <v>3028</v>
          </cell>
          <cell r="C244">
            <v>881</v>
          </cell>
          <cell r="D244" t="str">
            <v>Ordinary</v>
          </cell>
          <cell r="E244" t="str">
            <v>Colchester</v>
          </cell>
          <cell r="F244">
            <v>451.03608500000001</v>
          </cell>
          <cell r="G244">
            <v>451</v>
          </cell>
        </row>
        <row r="245">
          <cell r="B245">
            <v>2630</v>
          </cell>
          <cell r="C245">
            <v>881</v>
          </cell>
          <cell r="D245" t="str">
            <v>Ordinary</v>
          </cell>
          <cell r="E245" t="str">
            <v>Maldon</v>
          </cell>
          <cell r="F245">
            <v>451.03608500000001</v>
          </cell>
          <cell r="G245">
            <v>451</v>
          </cell>
        </row>
        <row r="246">
          <cell r="B246">
            <v>3660</v>
          </cell>
          <cell r="C246">
            <v>881</v>
          </cell>
          <cell r="D246" t="str">
            <v>Ordinary</v>
          </cell>
          <cell r="E246" t="str">
            <v>Maldon</v>
          </cell>
          <cell r="F246">
            <v>451.03608500000001</v>
          </cell>
          <cell r="G246">
            <v>451</v>
          </cell>
        </row>
        <row r="247">
          <cell r="B247">
            <v>2210</v>
          </cell>
          <cell r="C247">
            <v>881</v>
          </cell>
          <cell r="D247" t="str">
            <v>Ordinary</v>
          </cell>
          <cell r="E247" t="str">
            <v>Chelmsford</v>
          </cell>
          <cell r="F247">
            <v>451.03608500000001</v>
          </cell>
          <cell r="G247">
            <v>451</v>
          </cell>
        </row>
        <row r="248">
          <cell r="B248">
            <v>2210</v>
          </cell>
          <cell r="C248">
            <v>881</v>
          </cell>
          <cell r="D248" t="str">
            <v>Ordinary</v>
          </cell>
          <cell r="E248" t="str">
            <v>Chelmsford</v>
          </cell>
          <cell r="F248">
            <v>451.03608500000001</v>
          </cell>
          <cell r="G248">
            <v>451</v>
          </cell>
        </row>
        <row r="249">
          <cell r="B249">
            <v>3814</v>
          </cell>
          <cell r="C249">
            <v>881</v>
          </cell>
          <cell r="D249" t="str">
            <v>Ordinary</v>
          </cell>
          <cell r="E249" t="str">
            <v>Chelmsford</v>
          </cell>
          <cell r="F249">
            <v>451.03608500000001</v>
          </cell>
          <cell r="G249">
            <v>451</v>
          </cell>
        </row>
        <row r="250">
          <cell r="B250">
            <v>3251</v>
          </cell>
          <cell r="C250">
            <v>881</v>
          </cell>
          <cell r="D250" t="str">
            <v>Ordinary</v>
          </cell>
          <cell r="E250" t="str">
            <v>Tendring</v>
          </cell>
          <cell r="F250">
            <v>451.03608500000001</v>
          </cell>
          <cell r="G250">
            <v>451</v>
          </cell>
        </row>
        <row r="251">
          <cell r="B251">
            <v>5270</v>
          </cell>
          <cell r="C251">
            <v>881</v>
          </cell>
          <cell r="D251" t="str">
            <v>Inner Fringe</v>
          </cell>
          <cell r="E251" t="str">
            <v>Epping Forest</v>
          </cell>
          <cell r="F251">
            <v>473.97896099999997</v>
          </cell>
          <cell r="G251">
            <v>474</v>
          </cell>
        </row>
        <row r="252">
          <cell r="B252">
            <v>2261</v>
          </cell>
          <cell r="C252">
            <v>881</v>
          </cell>
          <cell r="D252" t="str">
            <v>Outer Fringe</v>
          </cell>
          <cell r="E252" t="str">
            <v>Basildon</v>
          </cell>
          <cell r="F252">
            <v>467.20038400000004</v>
          </cell>
          <cell r="G252">
            <v>467</v>
          </cell>
        </row>
        <row r="253">
          <cell r="B253">
            <v>5246</v>
          </cell>
          <cell r="C253">
            <v>881</v>
          </cell>
          <cell r="D253" t="str">
            <v>Inner Fringe</v>
          </cell>
          <cell r="E253" t="str">
            <v>Epping Forest</v>
          </cell>
          <cell r="F253">
            <v>473.97896099999997</v>
          </cell>
          <cell r="G253">
            <v>474</v>
          </cell>
        </row>
        <row r="254">
          <cell r="B254">
            <v>5260</v>
          </cell>
          <cell r="C254">
            <v>881</v>
          </cell>
          <cell r="D254" t="str">
            <v>Ordinary</v>
          </cell>
          <cell r="E254" t="str">
            <v>Tendring</v>
          </cell>
          <cell r="F254">
            <v>451.03608500000001</v>
          </cell>
          <cell r="G254">
            <v>451</v>
          </cell>
        </row>
        <row r="255">
          <cell r="B255">
            <v>2919</v>
          </cell>
          <cell r="C255">
            <v>881</v>
          </cell>
          <cell r="D255" t="str">
            <v>Outer Fringe</v>
          </cell>
          <cell r="E255" t="str">
            <v>Brentwood</v>
          </cell>
          <cell r="F255">
            <v>467.20038400000004</v>
          </cell>
          <cell r="G255">
            <v>467</v>
          </cell>
        </row>
        <row r="256">
          <cell r="B256">
            <v>2649</v>
          </cell>
          <cell r="C256">
            <v>881</v>
          </cell>
          <cell r="D256" t="str">
            <v>Ordinary</v>
          </cell>
          <cell r="E256" t="str">
            <v>Maldon</v>
          </cell>
          <cell r="F256">
            <v>451.03608500000001</v>
          </cell>
          <cell r="G256">
            <v>451</v>
          </cell>
        </row>
        <row r="257">
          <cell r="B257">
            <v>2624</v>
          </cell>
          <cell r="C257">
            <v>881</v>
          </cell>
          <cell r="D257" t="str">
            <v>Outer Fringe</v>
          </cell>
          <cell r="E257" t="str">
            <v>Brentwood</v>
          </cell>
          <cell r="F257">
            <v>467.20038400000004</v>
          </cell>
          <cell r="G257">
            <v>467</v>
          </cell>
        </row>
        <row r="258">
          <cell r="B258">
            <v>2624</v>
          </cell>
          <cell r="C258">
            <v>881</v>
          </cell>
          <cell r="D258" t="str">
            <v>Outer Fringe</v>
          </cell>
          <cell r="E258" t="str">
            <v>Brentwood</v>
          </cell>
          <cell r="F258">
            <v>467.20038400000004</v>
          </cell>
          <cell r="G258">
            <v>467</v>
          </cell>
        </row>
        <row r="259">
          <cell r="B259">
            <v>2879</v>
          </cell>
          <cell r="C259">
            <v>881</v>
          </cell>
          <cell r="D259" t="str">
            <v>Ordinary</v>
          </cell>
          <cell r="E259" t="str">
            <v>Chelmsford</v>
          </cell>
          <cell r="F259">
            <v>451.03608500000001</v>
          </cell>
          <cell r="G259">
            <v>451</v>
          </cell>
        </row>
        <row r="260">
          <cell r="B260">
            <v>3212</v>
          </cell>
          <cell r="C260">
            <v>881</v>
          </cell>
          <cell r="D260" t="str">
            <v>Ordinary</v>
          </cell>
          <cell r="E260" t="str">
            <v>Braintree</v>
          </cell>
          <cell r="F260">
            <v>451.03608500000001</v>
          </cell>
          <cell r="G260">
            <v>451</v>
          </cell>
        </row>
        <row r="261">
          <cell r="B261">
            <v>2767</v>
          </cell>
          <cell r="C261">
            <v>881</v>
          </cell>
          <cell r="D261" t="str">
            <v>Ordinary</v>
          </cell>
          <cell r="E261" t="str">
            <v>Braintree</v>
          </cell>
          <cell r="F261">
            <v>451.03608500000001</v>
          </cell>
          <cell r="G261">
            <v>451</v>
          </cell>
        </row>
        <row r="262">
          <cell r="B262">
            <v>3213</v>
          </cell>
          <cell r="C262">
            <v>881</v>
          </cell>
          <cell r="D262" t="str">
            <v>Ordinary</v>
          </cell>
          <cell r="E262" t="str">
            <v>Braintree</v>
          </cell>
          <cell r="F262">
            <v>451.03608500000001</v>
          </cell>
          <cell r="G262">
            <v>451</v>
          </cell>
        </row>
        <row r="263">
          <cell r="B263">
            <v>2271</v>
          </cell>
          <cell r="C263">
            <v>881</v>
          </cell>
          <cell r="D263" t="str">
            <v>Outer Fringe</v>
          </cell>
          <cell r="E263" t="str">
            <v>Basildon</v>
          </cell>
          <cell r="F263">
            <v>467.20038400000004</v>
          </cell>
          <cell r="G263">
            <v>467</v>
          </cell>
        </row>
        <row r="264">
          <cell r="B264">
            <v>2998</v>
          </cell>
          <cell r="C264">
            <v>881</v>
          </cell>
          <cell r="D264" t="str">
            <v>Ordinary</v>
          </cell>
          <cell r="E264" t="str">
            <v>Castle Point</v>
          </cell>
          <cell r="F264">
            <v>451.03608500000001</v>
          </cell>
          <cell r="G264">
            <v>451</v>
          </cell>
        </row>
        <row r="265">
          <cell r="B265">
            <v>2918</v>
          </cell>
          <cell r="C265">
            <v>881</v>
          </cell>
          <cell r="D265" t="str">
            <v>Outer Fringe</v>
          </cell>
          <cell r="E265" t="str">
            <v>Brentwood</v>
          </cell>
          <cell r="F265">
            <v>467.20038400000004</v>
          </cell>
          <cell r="G265">
            <v>467</v>
          </cell>
        </row>
        <row r="266">
          <cell r="B266">
            <v>2770</v>
          </cell>
          <cell r="C266">
            <v>881</v>
          </cell>
          <cell r="D266" t="str">
            <v>Ordinary</v>
          </cell>
          <cell r="E266" t="str">
            <v>Uttlesford</v>
          </cell>
          <cell r="F266">
            <v>451.03608500000001</v>
          </cell>
          <cell r="G266">
            <v>451</v>
          </cell>
        </row>
        <row r="267">
          <cell r="B267">
            <v>2051</v>
          </cell>
          <cell r="C267">
            <v>881</v>
          </cell>
          <cell r="D267" t="str">
            <v>Ordinary</v>
          </cell>
          <cell r="E267" t="str">
            <v>Tendring</v>
          </cell>
          <cell r="F267">
            <v>451.03608500000001</v>
          </cell>
          <cell r="G267">
            <v>451</v>
          </cell>
        </row>
        <row r="268">
          <cell r="B268">
            <v>1001</v>
          </cell>
          <cell r="C268">
            <v>881</v>
          </cell>
          <cell r="D268" t="str">
            <v>Ordinary</v>
          </cell>
          <cell r="E268" t="str">
            <v>Chelmsford</v>
          </cell>
          <cell r="F268">
            <v>451.03608500000001</v>
          </cell>
          <cell r="G268">
            <v>451</v>
          </cell>
        </row>
        <row r="269">
          <cell r="B269">
            <v>3235</v>
          </cell>
          <cell r="C269">
            <v>881</v>
          </cell>
          <cell r="D269" t="str">
            <v>Ordinary</v>
          </cell>
          <cell r="E269" t="str">
            <v>Maldon</v>
          </cell>
          <cell r="F269">
            <v>451.03608500000001</v>
          </cell>
          <cell r="G269">
            <v>451</v>
          </cell>
        </row>
        <row r="270">
          <cell r="B270">
            <v>2619</v>
          </cell>
          <cell r="C270">
            <v>881</v>
          </cell>
          <cell r="D270" t="str">
            <v>Ordinary</v>
          </cell>
          <cell r="E270" t="str">
            <v>Chelmsford</v>
          </cell>
          <cell r="F270">
            <v>451.03608500000001</v>
          </cell>
          <cell r="G270">
            <v>451</v>
          </cell>
        </row>
        <row r="271">
          <cell r="B271">
            <v>2950</v>
          </cell>
          <cell r="C271">
            <v>881</v>
          </cell>
          <cell r="D271" t="str">
            <v>Ordinary</v>
          </cell>
          <cell r="E271" t="str">
            <v>Chelmsford</v>
          </cell>
          <cell r="F271">
            <v>451.03608500000001</v>
          </cell>
          <cell r="G271">
            <v>451</v>
          </cell>
        </row>
        <row r="272">
          <cell r="B272">
            <v>1112</v>
          </cell>
          <cell r="C272">
            <v>881</v>
          </cell>
          <cell r="D272" t="str">
            <v>Ordinary</v>
          </cell>
          <cell r="E272" t="str">
            <v>Colchester</v>
          </cell>
          <cell r="F272">
            <v>451.03608500000001</v>
          </cell>
          <cell r="G272">
            <v>451</v>
          </cell>
        </row>
      </sheetData>
      <sheetData sheetId="22">
        <row r="3">
          <cell r="A3">
            <v>41001</v>
          </cell>
        </row>
      </sheetData>
      <sheetData sheetId="23">
        <row r="7">
          <cell r="G7">
            <v>0</v>
          </cell>
        </row>
      </sheetData>
      <sheetData sheetId="24"/>
      <sheetData sheetId="25"/>
      <sheetData sheetId="26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heet1"/>
      <sheetName val="School"/>
      <sheetName val="Academy &amp; Out of Essex"/>
      <sheetName val="DSG Journal Template"/>
      <sheetName val="Sheet2"/>
    </sheetNames>
    <sheetDataSet>
      <sheetData sheetId="0"/>
      <sheetData sheetId="1">
        <row r="1">
          <cell r="A1" t="str">
            <v>DSG</v>
          </cell>
        </row>
        <row r="2">
          <cell r="A2" t="str">
            <v>NON-DSG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03E77-B126-41B6-B8F0-3BC91E97142A}">
  <sheetPr codeName="Sheet1"/>
  <dimension ref="A1:L116"/>
  <sheetViews>
    <sheetView topLeftCell="A7" workbookViewId="0">
      <selection activeCell="K18" sqref="K18"/>
    </sheetView>
  </sheetViews>
  <sheetFormatPr defaultRowHeight="15.5" x14ac:dyDescent="0.35"/>
  <cols>
    <col min="1" max="1" width="20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49" t="s">
        <v>130</v>
      </c>
      <c r="B1" s="16"/>
      <c r="C1" s="16"/>
      <c r="D1" s="16"/>
      <c r="E1" s="16"/>
      <c r="F1" s="16"/>
      <c r="G1" s="16"/>
      <c r="H1" s="17"/>
      <c r="I1" s="17"/>
      <c r="J1" s="17"/>
      <c r="K1" s="17"/>
    </row>
    <row r="2" spans="1:11" x14ac:dyDescent="0.35">
      <c r="A2" s="50" t="s">
        <v>106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5" customHeight="1" x14ac:dyDescent="0.35">
      <c r="A3" s="50" t="s">
        <v>133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>
        <v>6</v>
      </c>
      <c r="B13" s="12">
        <v>15000</v>
      </c>
    </row>
    <row r="14" spans="1:11" x14ac:dyDescent="0.35">
      <c r="A14" s="10"/>
    </row>
    <row r="15" spans="1:11" ht="43.5" customHeight="1" x14ac:dyDescent="0.35">
      <c r="D15" s="46" t="s">
        <v>103</v>
      </c>
      <c r="E15" s="41"/>
      <c r="F15" s="41"/>
      <c r="H15" s="7"/>
    </row>
    <row r="16" spans="1:11" ht="65" customHeight="1" x14ac:dyDescent="0.35">
      <c r="A16" s="40" t="s">
        <v>0</v>
      </c>
      <c r="B16" s="40" t="s">
        <v>120</v>
      </c>
      <c r="C16" s="40" t="s">
        <v>121</v>
      </c>
      <c r="D16" s="8" t="s">
        <v>122</v>
      </c>
      <c r="E16" s="8" t="s">
        <v>124</v>
      </c>
      <c r="F16" s="8" t="s">
        <v>16</v>
      </c>
      <c r="G16" s="8" t="s">
        <v>127</v>
      </c>
      <c r="H16" s="9"/>
      <c r="I16" s="40" t="s">
        <v>125</v>
      </c>
      <c r="J16" s="40" t="s">
        <v>126</v>
      </c>
      <c r="K16" s="40" t="s">
        <v>123</v>
      </c>
    </row>
    <row r="17" spans="1:12" x14ac:dyDescent="0.35">
      <c r="A17" s="4" t="s">
        <v>1</v>
      </c>
      <c r="B17" s="28">
        <v>42826</v>
      </c>
      <c r="C17" s="28">
        <v>43190</v>
      </c>
      <c r="D17" s="1"/>
      <c r="E17" s="1"/>
      <c r="F17" s="1">
        <v>2</v>
      </c>
      <c r="G17" s="1"/>
      <c r="H17" s="2">
        <f t="shared" ref="H17:H48" si="0">IF(C17="",NETWORKDAYS(B17,"31/03/2018",Holidays),IF(C17&gt;DATE(2019,3,31),NETWORKDAYS(B17,"31/03/2018",Holidays),NETWORKDAYS(B17,C17,Holidays)))/194</f>
        <v>1</v>
      </c>
      <c r="I17" s="3" t="str">
        <f>IF(D17="","",IF(ROUND(((D17*$B$4)-6000)*H17,0)&lt;0,0,ROUND(((D17*$B$4)-6000)*H17*IF(G17="Y",-1,1),0)))</f>
        <v/>
      </c>
      <c r="J17" s="3" t="str">
        <f>IF(E17="","",ROUND(((E17*$B$4))*H17*IF(G17="Y",-1,1),0))</f>
        <v/>
      </c>
      <c r="K17" s="6">
        <f>IF(F17="","",VLOOKUP(F17,$A$5:$B$13,2,0)*'2017-18'!H17*IF(G17="Y",-1,1))</f>
        <v>2700</v>
      </c>
    </row>
    <row r="18" spans="1:12" x14ac:dyDescent="0.35">
      <c r="A18" s="4" t="s">
        <v>2</v>
      </c>
      <c r="B18" s="29"/>
      <c r="C18" s="28"/>
      <c r="D18" s="1"/>
      <c r="E18" s="1"/>
      <c r="F18" s="1"/>
      <c r="G18" s="1"/>
      <c r="H18" s="2">
        <f t="shared" si="0"/>
        <v>156.96907216494844</v>
      </c>
      <c r="I18" s="3" t="str">
        <f t="shared" ref="I18:I81" si="1">IF(D18="","",IF(ROUND(((D18*$B$4)-6000)*H18,0)&lt;0,0,ROUND(((D18*$B$4)-6000)*H18*IF(G18="Y",-1,1),0)))</f>
        <v/>
      </c>
      <c r="J18" s="3" t="str">
        <f t="shared" ref="J18:J81" si="2">IF(E18="","",ROUND(((E18*$B$4))*H18*IF(G18="Y",-1,1),0))</f>
        <v/>
      </c>
      <c r="K18" s="6" t="str">
        <f>IF(F18="","",VLOOKUP(F18,$A$5:$B$13,2,0)*'2017-18'!H18*IF(G18="Y",-1,1))</f>
        <v/>
      </c>
    </row>
    <row r="19" spans="1:12" x14ac:dyDescent="0.35">
      <c r="A19" s="4" t="s">
        <v>3</v>
      </c>
      <c r="B19" s="29"/>
      <c r="C19" s="28"/>
      <c r="D19" s="1"/>
      <c r="E19" s="1"/>
      <c r="F19" s="1"/>
      <c r="G19" s="1"/>
      <c r="H19" s="2">
        <f t="shared" si="0"/>
        <v>156.96907216494844</v>
      </c>
      <c r="I19" s="3" t="str">
        <f t="shared" si="1"/>
        <v/>
      </c>
      <c r="J19" s="3" t="str">
        <f t="shared" si="2"/>
        <v/>
      </c>
      <c r="K19" s="6" t="str">
        <f>IF(F19="","",VLOOKUP(F19,$A$5:$B$13,2,0)*'2017-18'!H19*IF(G19="Y",-1,1))</f>
        <v/>
      </c>
    </row>
    <row r="20" spans="1:12" x14ac:dyDescent="0.35">
      <c r="A20" s="4" t="s">
        <v>4</v>
      </c>
      <c r="B20" s="29"/>
      <c r="C20" s="28"/>
      <c r="D20" s="1"/>
      <c r="E20" s="1"/>
      <c r="F20" s="1"/>
      <c r="G20" s="1"/>
      <c r="H20" s="2">
        <f t="shared" si="0"/>
        <v>156.96907216494844</v>
      </c>
      <c r="I20" s="3" t="str">
        <f t="shared" si="1"/>
        <v/>
      </c>
      <c r="J20" s="3" t="str">
        <f t="shared" si="2"/>
        <v/>
      </c>
      <c r="K20" s="6" t="str">
        <f>IF(F20="","",VLOOKUP(F20,$A$5:$B$13,2,0)*'2017-18'!H20*IF(G20="Y",-1,1))</f>
        <v/>
      </c>
    </row>
    <row r="21" spans="1:12" x14ac:dyDescent="0.35">
      <c r="A21" s="4" t="s">
        <v>5</v>
      </c>
      <c r="B21" s="29"/>
      <c r="C21" s="28"/>
      <c r="D21" s="1"/>
      <c r="E21" s="1"/>
      <c r="F21" s="1"/>
      <c r="G21" s="1"/>
      <c r="H21" s="2">
        <f t="shared" si="0"/>
        <v>156.96907216494844</v>
      </c>
      <c r="I21" s="3" t="str">
        <f t="shared" si="1"/>
        <v/>
      </c>
      <c r="J21" s="3" t="str">
        <f t="shared" si="2"/>
        <v/>
      </c>
      <c r="K21" s="6" t="str">
        <f>IF(F21="","",VLOOKUP(F21,$A$5:$B$13,2,0)*'2017-18'!H21*IF(G21="Y",-1,1))</f>
        <v/>
      </c>
      <c r="L21" s="30"/>
    </row>
    <row r="22" spans="1:12" x14ac:dyDescent="0.35">
      <c r="A22" s="4" t="s">
        <v>6</v>
      </c>
      <c r="B22" s="29"/>
      <c r="C22" s="28"/>
      <c r="D22" s="1"/>
      <c r="E22" s="1"/>
      <c r="F22" s="1"/>
      <c r="G22" s="1"/>
      <c r="H22" s="2">
        <f t="shared" si="0"/>
        <v>156.96907216494844</v>
      </c>
      <c r="I22" s="3" t="str">
        <f t="shared" si="1"/>
        <v/>
      </c>
      <c r="J22" s="3" t="str">
        <f t="shared" si="2"/>
        <v/>
      </c>
      <c r="K22" s="6" t="str">
        <f>IF(F22="","",VLOOKUP(F22,$A$5:$B$13,2,0)*'2017-18'!H22*IF(G22="Y",-1,1))</f>
        <v/>
      </c>
    </row>
    <row r="23" spans="1:12" x14ac:dyDescent="0.35">
      <c r="A23" s="4" t="s">
        <v>7</v>
      </c>
      <c r="B23" s="29"/>
      <c r="C23" s="28"/>
      <c r="D23" s="1"/>
      <c r="E23" s="1"/>
      <c r="F23" s="1"/>
      <c r="G23" s="1"/>
      <c r="H23" s="2">
        <f t="shared" si="0"/>
        <v>156.96907216494844</v>
      </c>
      <c r="I23" s="3" t="str">
        <f t="shared" si="1"/>
        <v/>
      </c>
      <c r="J23" s="3" t="str">
        <f t="shared" si="2"/>
        <v/>
      </c>
      <c r="K23" s="6" t="str">
        <f>IF(F23="","",VLOOKUP(F23,$A$5:$B$13,2,0)*'2017-18'!H23*IF(G23="Y",-1,1))</f>
        <v/>
      </c>
    </row>
    <row r="24" spans="1:12" x14ac:dyDescent="0.35">
      <c r="A24" s="4" t="s">
        <v>8</v>
      </c>
      <c r="B24" s="28"/>
      <c r="C24" s="29"/>
      <c r="D24" s="1"/>
      <c r="E24" s="1"/>
      <c r="F24" s="1"/>
      <c r="G24" s="1"/>
      <c r="H24" s="2">
        <f t="shared" si="0"/>
        <v>156.96907216494844</v>
      </c>
      <c r="I24" s="3" t="str">
        <f t="shared" si="1"/>
        <v/>
      </c>
      <c r="J24" s="3" t="str">
        <f t="shared" si="2"/>
        <v/>
      </c>
      <c r="K24" s="6" t="str">
        <f>IF(F24="","",VLOOKUP(F24,$A$5:$B$13,2,0)*'2017-18'!H24*IF(G24="Y",-1,1))</f>
        <v/>
      </c>
    </row>
    <row r="25" spans="1:12" x14ac:dyDescent="0.35">
      <c r="A25" s="4" t="s">
        <v>9</v>
      </c>
      <c r="B25" s="28"/>
      <c r="C25" s="29"/>
      <c r="D25" s="1"/>
      <c r="E25" s="1"/>
      <c r="F25" s="1"/>
      <c r="G25" s="1"/>
      <c r="H25" s="2">
        <f t="shared" si="0"/>
        <v>156.96907216494844</v>
      </c>
      <c r="I25" s="3" t="str">
        <f t="shared" si="1"/>
        <v/>
      </c>
      <c r="J25" s="3" t="str">
        <f t="shared" si="2"/>
        <v/>
      </c>
      <c r="K25" s="6" t="str">
        <f>IF(F25="","",VLOOKUP(F25,$A$5:$B$13,2,0)*'2017-18'!H25*IF(G25="Y",-1,1))</f>
        <v/>
      </c>
    </row>
    <row r="26" spans="1:12" x14ac:dyDescent="0.35">
      <c r="A26" s="4" t="s">
        <v>10</v>
      </c>
      <c r="B26" s="28"/>
      <c r="C26" s="29"/>
      <c r="D26" s="1"/>
      <c r="E26" s="1"/>
      <c r="F26" s="1"/>
      <c r="G26" s="1"/>
      <c r="H26" s="2">
        <f t="shared" si="0"/>
        <v>156.96907216494844</v>
      </c>
      <c r="I26" s="3" t="str">
        <f t="shared" si="1"/>
        <v/>
      </c>
      <c r="J26" s="3" t="str">
        <f t="shared" si="2"/>
        <v/>
      </c>
      <c r="K26" s="6" t="str">
        <f>IF(F26="","",VLOOKUP(F26,$A$5:$B$13,2,0)*'2017-18'!H26*IF(G26="Y",-1,1))</f>
        <v/>
      </c>
    </row>
    <row r="27" spans="1:12" x14ac:dyDescent="0.35">
      <c r="A27" s="4" t="s">
        <v>11</v>
      </c>
      <c r="B27" s="28"/>
      <c r="C27" s="29"/>
      <c r="D27" s="1"/>
      <c r="E27" s="1"/>
      <c r="F27" s="1"/>
      <c r="G27" s="1"/>
      <c r="H27" s="2">
        <f t="shared" si="0"/>
        <v>156.96907216494844</v>
      </c>
      <c r="I27" s="3" t="str">
        <f t="shared" si="1"/>
        <v/>
      </c>
      <c r="J27" s="3" t="str">
        <f t="shared" si="2"/>
        <v/>
      </c>
      <c r="K27" s="6" t="str">
        <f>IF(F27="","",VLOOKUP(F27,$A$5:$B$13,2,0)*'2017-18'!H27*IF(G27="Y",-1,1))</f>
        <v/>
      </c>
    </row>
    <row r="28" spans="1:12" x14ac:dyDescent="0.35">
      <c r="A28" s="4" t="s">
        <v>12</v>
      </c>
      <c r="B28" s="28"/>
      <c r="C28" s="29"/>
      <c r="D28" s="1"/>
      <c r="E28" s="1"/>
      <c r="F28" s="1"/>
      <c r="G28" s="1"/>
      <c r="H28" s="2">
        <f t="shared" si="0"/>
        <v>156.96907216494844</v>
      </c>
      <c r="I28" s="3" t="str">
        <f t="shared" si="1"/>
        <v/>
      </c>
      <c r="J28" s="3" t="str">
        <f t="shared" si="2"/>
        <v/>
      </c>
      <c r="K28" s="6" t="str">
        <f>IF(F28="","",VLOOKUP(F28,$A$5:$B$13,2,0)*'2017-18'!H28*IF(G28="Y",-1,1))</f>
        <v/>
      </c>
    </row>
    <row r="29" spans="1:12" x14ac:dyDescent="0.35">
      <c r="A29" s="4" t="s">
        <v>13</v>
      </c>
      <c r="B29" s="28"/>
      <c r="C29" s="29"/>
      <c r="D29" s="1"/>
      <c r="E29" s="1"/>
      <c r="F29" s="1"/>
      <c r="G29" s="1"/>
      <c r="H29" s="2">
        <f t="shared" si="0"/>
        <v>156.96907216494844</v>
      </c>
      <c r="I29" s="3" t="str">
        <f t="shared" si="1"/>
        <v/>
      </c>
      <c r="J29" s="3" t="str">
        <f t="shared" si="2"/>
        <v/>
      </c>
      <c r="K29" s="6" t="str">
        <f>IF(F29="","",VLOOKUP(F29,$A$5:$B$13,2,0)*'2017-18'!H29*IF(G29="Y",-1,1))</f>
        <v/>
      </c>
    </row>
    <row r="30" spans="1:12" x14ac:dyDescent="0.35">
      <c r="A30" s="4" t="s">
        <v>14</v>
      </c>
      <c r="B30" s="28"/>
      <c r="C30" s="29"/>
      <c r="D30" s="1"/>
      <c r="E30" s="1"/>
      <c r="F30" s="1"/>
      <c r="G30" s="1"/>
      <c r="H30" s="2">
        <f t="shared" si="0"/>
        <v>156.96907216494844</v>
      </c>
      <c r="I30" s="3" t="str">
        <f t="shared" si="1"/>
        <v/>
      </c>
      <c r="J30" s="3" t="str">
        <f t="shared" si="2"/>
        <v/>
      </c>
      <c r="K30" s="6" t="str">
        <f>IF(F30="","",VLOOKUP(F30,$A$5:$B$13,2,0)*'2017-18'!H30*IF(G30="Y",-1,1))</f>
        <v/>
      </c>
    </row>
    <row r="31" spans="1:12" x14ac:dyDescent="0.35">
      <c r="A31" s="4" t="s">
        <v>15</v>
      </c>
      <c r="B31" s="29"/>
      <c r="C31" s="28"/>
      <c r="D31" s="1"/>
      <c r="E31" s="1"/>
      <c r="F31" s="1"/>
      <c r="G31" s="1"/>
      <c r="H31" s="2">
        <f t="shared" si="0"/>
        <v>156.96907216494844</v>
      </c>
      <c r="I31" s="3" t="str">
        <f t="shared" si="1"/>
        <v/>
      </c>
      <c r="J31" s="3" t="str">
        <f t="shared" si="2"/>
        <v/>
      </c>
      <c r="K31" s="6" t="str">
        <f>IF(F31="","",VLOOKUP(F31,$A$5:$B$13,2,0)*'2017-18'!H31*IF(G31="Y",-1,1))</f>
        <v/>
      </c>
    </row>
    <row r="32" spans="1:12" x14ac:dyDescent="0.35">
      <c r="A32" s="4" t="s">
        <v>18</v>
      </c>
      <c r="B32" s="29"/>
      <c r="C32" s="28"/>
      <c r="D32" s="1"/>
      <c r="E32" s="1"/>
      <c r="F32" s="1"/>
      <c r="G32" s="1"/>
      <c r="H32" s="2">
        <f t="shared" si="0"/>
        <v>156.96907216494844</v>
      </c>
      <c r="I32" s="3" t="str">
        <f t="shared" si="1"/>
        <v/>
      </c>
      <c r="J32" s="3" t="str">
        <f t="shared" si="2"/>
        <v/>
      </c>
      <c r="K32" s="6" t="str">
        <f>IF(F32="","",VLOOKUP(F32,$A$5:$B$13,2,0)*'2017-18'!H32*IF(G32="Y",-1,1))</f>
        <v/>
      </c>
    </row>
    <row r="33" spans="1:11" x14ac:dyDescent="0.35">
      <c r="A33" s="4" t="s">
        <v>19</v>
      </c>
      <c r="B33" s="29"/>
      <c r="C33" s="28"/>
      <c r="D33" s="1"/>
      <c r="E33" s="1"/>
      <c r="F33" s="1"/>
      <c r="G33" s="1"/>
      <c r="H33" s="2">
        <f t="shared" si="0"/>
        <v>156.96907216494844</v>
      </c>
      <c r="I33" s="3" t="str">
        <f t="shared" si="1"/>
        <v/>
      </c>
      <c r="J33" s="3" t="str">
        <f t="shared" si="2"/>
        <v/>
      </c>
      <c r="K33" s="6" t="str">
        <f>IF(F33="","",VLOOKUP(F33,$A$5:$B$13,2,0)*'2017-18'!H33*IF(G33="Y",-1,1))</f>
        <v/>
      </c>
    </row>
    <row r="34" spans="1:11" x14ac:dyDescent="0.35">
      <c r="A34" s="4" t="s">
        <v>20</v>
      </c>
      <c r="B34" s="29"/>
      <c r="C34" s="28"/>
      <c r="D34" s="1"/>
      <c r="E34" s="1"/>
      <c r="F34" s="1"/>
      <c r="G34" s="1"/>
      <c r="H34" s="2">
        <f t="shared" si="0"/>
        <v>156.96907216494844</v>
      </c>
      <c r="I34" s="3" t="str">
        <f t="shared" si="1"/>
        <v/>
      </c>
      <c r="J34" s="3" t="str">
        <f t="shared" si="2"/>
        <v/>
      </c>
      <c r="K34" s="6" t="str">
        <f>IF(F34="","",VLOOKUP(F34,$A$5:$B$13,2,0)*'2017-18'!H34*IF(G34="Y",-1,1))</f>
        <v/>
      </c>
    </row>
    <row r="35" spans="1:11" x14ac:dyDescent="0.35">
      <c r="A35" s="4" t="s">
        <v>21</v>
      </c>
      <c r="B35" s="29"/>
      <c r="C35" s="28"/>
      <c r="D35" s="1"/>
      <c r="E35" s="1"/>
      <c r="F35" s="1"/>
      <c r="G35" s="1"/>
      <c r="H35" s="2">
        <f t="shared" si="0"/>
        <v>156.96907216494844</v>
      </c>
      <c r="I35" s="3" t="str">
        <f t="shared" si="1"/>
        <v/>
      </c>
      <c r="J35" s="3" t="str">
        <f t="shared" si="2"/>
        <v/>
      </c>
      <c r="K35" s="6" t="str">
        <f>IF(F35="","",VLOOKUP(F35,$A$5:$B$13,2,0)*'2017-18'!H35*IF(G35="Y",-1,1))</f>
        <v/>
      </c>
    </row>
    <row r="36" spans="1:11" x14ac:dyDescent="0.35">
      <c r="A36" s="4" t="s">
        <v>22</v>
      </c>
      <c r="B36" s="29"/>
      <c r="C36" s="28"/>
      <c r="D36" s="1"/>
      <c r="E36" s="1"/>
      <c r="F36" s="1"/>
      <c r="G36" s="1"/>
      <c r="H36" s="2">
        <f t="shared" si="0"/>
        <v>156.96907216494844</v>
      </c>
      <c r="I36" s="3" t="str">
        <f t="shared" si="1"/>
        <v/>
      </c>
      <c r="J36" s="3" t="str">
        <f t="shared" si="2"/>
        <v/>
      </c>
      <c r="K36" s="6" t="str">
        <f>IF(F36="","",VLOOKUP(F36,$A$5:$B$13,2,0)*'2017-18'!H36*IF(G36="Y",-1,1))</f>
        <v/>
      </c>
    </row>
    <row r="37" spans="1:11" x14ac:dyDescent="0.35">
      <c r="A37" s="4" t="s">
        <v>23</v>
      </c>
      <c r="B37" s="29"/>
      <c r="C37" s="28"/>
      <c r="D37" s="1"/>
      <c r="E37" s="1"/>
      <c r="F37" s="1"/>
      <c r="G37" s="1"/>
      <c r="H37" s="2">
        <f t="shared" si="0"/>
        <v>156.96907216494844</v>
      </c>
      <c r="I37" s="3" t="str">
        <f t="shared" si="1"/>
        <v/>
      </c>
      <c r="J37" s="3" t="str">
        <f t="shared" si="2"/>
        <v/>
      </c>
      <c r="K37" s="6" t="str">
        <f>IF(F37="","",VLOOKUP(F37,$A$5:$B$13,2,0)*'2017-18'!H37*IF(G37="Y",-1,1))</f>
        <v/>
      </c>
    </row>
    <row r="38" spans="1:11" x14ac:dyDescent="0.35">
      <c r="A38" s="4" t="s">
        <v>24</v>
      </c>
      <c r="B38" s="5"/>
      <c r="C38" s="5"/>
      <c r="D38" s="1"/>
      <c r="E38" s="1"/>
      <c r="F38" s="1"/>
      <c r="G38" s="1"/>
      <c r="H38" s="2">
        <f t="shared" si="0"/>
        <v>156.96907216494844</v>
      </c>
      <c r="I38" s="3" t="str">
        <f t="shared" si="1"/>
        <v/>
      </c>
      <c r="J38" s="3" t="str">
        <f t="shared" si="2"/>
        <v/>
      </c>
      <c r="K38" s="6" t="str">
        <f>IF(F38="","",VLOOKUP(F38,$A$5:$B$13,2,0)*'2017-18'!H38*IF(G38="Y",-1,1))</f>
        <v/>
      </c>
    </row>
    <row r="39" spans="1:11" x14ac:dyDescent="0.35">
      <c r="A39" s="4" t="s">
        <v>25</v>
      </c>
      <c r="B39" s="5"/>
      <c r="C39" s="5"/>
      <c r="D39" s="1"/>
      <c r="E39" s="1"/>
      <c r="F39" s="1"/>
      <c r="G39" s="1"/>
      <c r="H39" s="2">
        <f t="shared" si="0"/>
        <v>156.96907216494844</v>
      </c>
      <c r="I39" s="3" t="str">
        <f t="shared" si="1"/>
        <v/>
      </c>
      <c r="J39" s="3" t="str">
        <f t="shared" si="2"/>
        <v/>
      </c>
      <c r="K39" s="6" t="str">
        <f>IF(F39="","",VLOOKUP(F39,$A$5:$B$13,2,0)*'2017-18'!H39*IF(G39="Y",-1,1))</f>
        <v/>
      </c>
    </row>
    <row r="40" spans="1:11" x14ac:dyDescent="0.35">
      <c r="A40" s="4" t="s">
        <v>26</v>
      </c>
      <c r="B40" s="5"/>
      <c r="C40" s="5"/>
      <c r="D40" s="1"/>
      <c r="E40" s="1"/>
      <c r="F40" s="1"/>
      <c r="G40" s="1"/>
      <c r="H40" s="2">
        <f t="shared" si="0"/>
        <v>156.96907216494844</v>
      </c>
      <c r="I40" s="3" t="str">
        <f t="shared" si="1"/>
        <v/>
      </c>
      <c r="J40" s="3" t="str">
        <f t="shared" si="2"/>
        <v/>
      </c>
      <c r="K40" s="6" t="str">
        <f>IF(F40="","",VLOOKUP(F40,$A$5:$B$13,2,0)*'2017-18'!H40*IF(G40="Y",-1,1))</f>
        <v/>
      </c>
    </row>
    <row r="41" spans="1:11" x14ac:dyDescent="0.35">
      <c r="A41" s="4" t="s">
        <v>27</v>
      </c>
      <c r="B41" s="5"/>
      <c r="C41" s="5"/>
      <c r="D41" s="1"/>
      <c r="E41" s="1"/>
      <c r="F41" s="1"/>
      <c r="G41" s="1"/>
      <c r="H41" s="2">
        <f t="shared" si="0"/>
        <v>156.96907216494844</v>
      </c>
      <c r="I41" s="3" t="str">
        <f t="shared" si="1"/>
        <v/>
      </c>
      <c r="J41" s="3" t="str">
        <f t="shared" si="2"/>
        <v/>
      </c>
      <c r="K41" s="6" t="str">
        <f>IF(F41="","",VLOOKUP(F41,$A$5:$B$13,2,0)*'2017-18'!H41*IF(G41="Y",-1,1))</f>
        <v/>
      </c>
    </row>
    <row r="42" spans="1:11" x14ac:dyDescent="0.35">
      <c r="A42" s="4" t="s">
        <v>28</v>
      </c>
      <c r="B42" s="5"/>
      <c r="C42" s="5"/>
      <c r="D42" s="1"/>
      <c r="E42" s="1"/>
      <c r="F42" s="1"/>
      <c r="G42" s="1"/>
      <c r="H42" s="2">
        <f t="shared" si="0"/>
        <v>156.96907216494844</v>
      </c>
      <c r="I42" s="3" t="str">
        <f t="shared" si="1"/>
        <v/>
      </c>
      <c r="J42" s="3" t="str">
        <f t="shared" si="2"/>
        <v/>
      </c>
      <c r="K42" s="6" t="str">
        <f>IF(F42="","",VLOOKUP(F42,$A$5:$B$13,2,0)*'2017-18'!H42*IF(G42="Y",-1,1))</f>
        <v/>
      </c>
    </row>
    <row r="43" spans="1:11" x14ac:dyDescent="0.35">
      <c r="A43" s="4" t="s">
        <v>29</v>
      </c>
      <c r="B43" s="5"/>
      <c r="C43" s="5"/>
      <c r="D43" s="1"/>
      <c r="E43" s="1"/>
      <c r="F43" s="1"/>
      <c r="G43" s="1"/>
      <c r="H43" s="2">
        <f t="shared" si="0"/>
        <v>156.96907216494844</v>
      </c>
      <c r="I43" s="3" t="str">
        <f t="shared" si="1"/>
        <v/>
      </c>
      <c r="J43" s="3" t="str">
        <f t="shared" si="2"/>
        <v/>
      </c>
      <c r="K43" s="6" t="str">
        <f>IF(F43="","",VLOOKUP(F43,$A$5:$B$13,2,0)*'2017-18'!H43*IF(G43="Y",-1,1))</f>
        <v/>
      </c>
    </row>
    <row r="44" spans="1:11" x14ac:dyDescent="0.35">
      <c r="A44" s="4" t="s">
        <v>30</v>
      </c>
      <c r="B44" s="5"/>
      <c r="C44" s="5"/>
      <c r="D44" s="1"/>
      <c r="E44" s="1"/>
      <c r="F44" s="1"/>
      <c r="G44" s="1"/>
      <c r="H44" s="2">
        <f t="shared" si="0"/>
        <v>156.96907216494844</v>
      </c>
      <c r="I44" s="3" t="str">
        <f t="shared" si="1"/>
        <v/>
      </c>
      <c r="J44" s="3" t="str">
        <f t="shared" si="2"/>
        <v/>
      </c>
      <c r="K44" s="6" t="str">
        <f>IF(F44="","",VLOOKUP(F44,$A$5:$B$13,2,0)*'2017-18'!H44*IF(G44="Y",-1,1))</f>
        <v/>
      </c>
    </row>
    <row r="45" spans="1:11" x14ac:dyDescent="0.35">
      <c r="A45" s="4" t="s">
        <v>31</v>
      </c>
      <c r="B45" s="5"/>
      <c r="C45" s="5"/>
      <c r="D45" s="1"/>
      <c r="E45" s="1"/>
      <c r="F45" s="1"/>
      <c r="G45" s="1"/>
      <c r="H45" s="2">
        <f t="shared" si="0"/>
        <v>156.96907216494844</v>
      </c>
      <c r="I45" s="3" t="str">
        <f t="shared" si="1"/>
        <v/>
      </c>
      <c r="J45" s="3" t="str">
        <f t="shared" si="2"/>
        <v/>
      </c>
      <c r="K45" s="6" t="str">
        <f>IF(F45="","",VLOOKUP(F45,$A$5:$B$13,2,0)*'2017-18'!H45*IF(G45="Y",-1,1))</f>
        <v/>
      </c>
    </row>
    <row r="46" spans="1:11" x14ac:dyDescent="0.35">
      <c r="A46" s="4" t="s">
        <v>32</v>
      </c>
      <c r="B46" s="5"/>
      <c r="C46" s="5"/>
      <c r="D46" s="1"/>
      <c r="E46" s="1"/>
      <c r="F46" s="1"/>
      <c r="G46" s="1"/>
      <c r="H46" s="2">
        <f t="shared" si="0"/>
        <v>156.96907216494844</v>
      </c>
      <c r="I46" s="3" t="str">
        <f t="shared" si="1"/>
        <v/>
      </c>
      <c r="J46" s="3" t="str">
        <f t="shared" si="2"/>
        <v/>
      </c>
      <c r="K46" s="6" t="str">
        <f>IF(F46="","",VLOOKUP(F46,$A$5:$B$13,2,0)*'2017-18'!H46*IF(G46="Y",-1,1))</f>
        <v/>
      </c>
    </row>
    <row r="47" spans="1:11" x14ac:dyDescent="0.35">
      <c r="A47" s="4" t="s">
        <v>33</v>
      </c>
      <c r="B47" s="5"/>
      <c r="C47" s="5"/>
      <c r="D47" s="1"/>
      <c r="E47" s="1"/>
      <c r="F47" s="1"/>
      <c r="G47" s="1"/>
      <c r="H47" s="2">
        <f t="shared" si="0"/>
        <v>156.96907216494844</v>
      </c>
      <c r="I47" s="3" t="str">
        <f t="shared" si="1"/>
        <v/>
      </c>
      <c r="J47" s="3" t="str">
        <f t="shared" si="2"/>
        <v/>
      </c>
      <c r="K47" s="6" t="str">
        <f>IF(F47="","",VLOOKUP(F47,$A$5:$B$13,2,0)*'2017-18'!H47*IF(G47="Y",-1,1))</f>
        <v/>
      </c>
    </row>
    <row r="48" spans="1:11" x14ac:dyDescent="0.35">
      <c r="A48" s="4" t="s">
        <v>34</v>
      </c>
      <c r="B48" s="5"/>
      <c r="C48" s="5"/>
      <c r="D48" s="1"/>
      <c r="E48" s="1"/>
      <c r="F48" s="1"/>
      <c r="G48" s="1"/>
      <c r="H48" s="2">
        <f t="shared" si="0"/>
        <v>156.96907216494844</v>
      </c>
      <c r="I48" s="3" t="str">
        <f t="shared" si="1"/>
        <v/>
      </c>
      <c r="J48" s="3" t="str">
        <f t="shared" si="2"/>
        <v/>
      </c>
      <c r="K48" s="6" t="str">
        <f>IF(F48="","",VLOOKUP(F48,$A$5:$B$13,2,0)*'2017-18'!H48*IF(G48="Y",-1,1))</f>
        <v/>
      </c>
    </row>
    <row r="49" spans="1:11" x14ac:dyDescent="0.35">
      <c r="A49" s="4" t="s">
        <v>35</v>
      </c>
      <c r="B49" s="5"/>
      <c r="C49" s="5"/>
      <c r="D49" s="1"/>
      <c r="E49" s="1"/>
      <c r="F49" s="1"/>
      <c r="G49" s="1"/>
      <c r="H49" s="2">
        <f t="shared" ref="H49:H80" si="3">IF(C49="",NETWORKDAYS(B49,"31/03/2018",Holidays),IF(C49&gt;DATE(2019,3,31),NETWORKDAYS(B49,"31/03/2018",Holidays),NETWORKDAYS(B49,C49,Holidays)))/194</f>
        <v>156.96907216494844</v>
      </c>
      <c r="I49" s="3" t="str">
        <f t="shared" si="1"/>
        <v/>
      </c>
      <c r="J49" s="3" t="str">
        <f t="shared" si="2"/>
        <v/>
      </c>
      <c r="K49" s="6" t="str">
        <f>IF(F49="","",VLOOKUP(F49,$A$5:$B$13,2,0)*'2017-18'!H49*IF(G49="Y",-1,1))</f>
        <v/>
      </c>
    </row>
    <row r="50" spans="1:11" x14ac:dyDescent="0.35">
      <c r="A50" s="4" t="s">
        <v>36</v>
      </c>
      <c r="B50" s="5"/>
      <c r="C50" s="5"/>
      <c r="D50" s="1"/>
      <c r="E50" s="1"/>
      <c r="F50" s="1"/>
      <c r="G50" s="1"/>
      <c r="H50" s="2">
        <f t="shared" si="3"/>
        <v>156.96907216494844</v>
      </c>
      <c r="I50" s="3" t="str">
        <f t="shared" si="1"/>
        <v/>
      </c>
      <c r="J50" s="3" t="str">
        <f t="shared" si="2"/>
        <v/>
      </c>
      <c r="K50" s="6" t="str">
        <f>IF(F50="","",VLOOKUP(F50,$A$5:$B$13,2,0)*'2017-18'!H50*IF(G50="Y",-1,1))</f>
        <v/>
      </c>
    </row>
    <row r="51" spans="1:11" x14ac:dyDescent="0.35">
      <c r="A51" s="4" t="s">
        <v>37</v>
      </c>
      <c r="B51" s="5"/>
      <c r="C51" s="5"/>
      <c r="D51" s="1"/>
      <c r="E51" s="1"/>
      <c r="F51" s="1"/>
      <c r="G51" s="1"/>
      <c r="H51" s="2">
        <f t="shared" si="3"/>
        <v>156.96907216494844</v>
      </c>
      <c r="I51" s="3" t="str">
        <f t="shared" si="1"/>
        <v/>
      </c>
      <c r="J51" s="3" t="str">
        <f t="shared" si="2"/>
        <v/>
      </c>
      <c r="K51" s="6" t="str">
        <f>IF(F51="","",VLOOKUP(F51,$A$5:$B$13,2,0)*'2017-18'!H51*IF(G51="Y",-1,1))</f>
        <v/>
      </c>
    </row>
    <row r="52" spans="1:11" x14ac:dyDescent="0.35">
      <c r="A52" s="4" t="s">
        <v>38</v>
      </c>
      <c r="B52" s="5"/>
      <c r="C52" s="5"/>
      <c r="D52" s="1"/>
      <c r="E52" s="1"/>
      <c r="F52" s="1"/>
      <c r="G52" s="1"/>
      <c r="H52" s="2">
        <f t="shared" si="3"/>
        <v>156.96907216494844</v>
      </c>
      <c r="I52" s="3" t="str">
        <f t="shared" si="1"/>
        <v/>
      </c>
      <c r="J52" s="3" t="str">
        <f t="shared" si="2"/>
        <v/>
      </c>
      <c r="K52" s="6" t="str">
        <f>IF(F52="","",VLOOKUP(F52,$A$5:$B$13,2,0)*'2017-18'!H52*IF(G52="Y",-1,1))</f>
        <v/>
      </c>
    </row>
    <row r="53" spans="1:11" x14ac:dyDescent="0.35">
      <c r="A53" s="4" t="s">
        <v>39</v>
      </c>
      <c r="B53" s="5"/>
      <c r="C53" s="5"/>
      <c r="D53" s="1"/>
      <c r="E53" s="1"/>
      <c r="F53" s="1"/>
      <c r="G53" s="1"/>
      <c r="H53" s="2">
        <f t="shared" si="3"/>
        <v>156.96907216494844</v>
      </c>
      <c r="I53" s="3" t="str">
        <f t="shared" si="1"/>
        <v/>
      </c>
      <c r="J53" s="3" t="str">
        <f t="shared" si="2"/>
        <v/>
      </c>
      <c r="K53" s="6" t="str">
        <f>IF(F53="","",VLOOKUP(F53,$A$5:$B$13,2,0)*'2017-18'!H53*IF(G53="Y",-1,1))</f>
        <v/>
      </c>
    </row>
    <row r="54" spans="1:11" x14ac:dyDescent="0.35">
      <c r="A54" s="4" t="s">
        <v>40</v>
      </c>
      <c r="B54" s="5"/>
      <c r="C54" s="5"/>
      <c r="D54" s="1"/>
      <c r="E54" s="1"/>
      <c r="F54" s="1"/>
      <c r="G54" s="1"/>
      <c r="H54" s="2">
        <f t="shared" si="3"/>
        <v>156.96907216494844</v>
      </c>
      <c r="I54" s="3" t="str">
        <f t="shared" si="1"/>
        <v/>
      </c>
      <c r="J54" s="3" t="str">
        <f t="shared" si="2"/>
        <v/>
      </c>
      <c r="K54" s="6" t="str">
        <f>IF(F54="","",VLOOKUP(F54,$A$5:$B$13,2,0)*'2017-18'!H54*IF(G54="Y",-1,1))</f>
        <v/>
      </c>
    </row>
    <row r="55" spans="1:11" x14ac:dyDescent="0.35">
      <c r="A55" s="4" t="s">
        <v>41</v>
      </c>
      <c r="B55" s="5"/>
      <c r="C55" s="5"/>
      <c r="D55" s="1"/>
      <c r="E55" s="1"/>
      <c r="F55" s="1"/>
      <c r="G55" s="1"/>
      <c r="H55" s="2">
        <f t="shared" si="3"/>
        <v>156.96907216494844</v>
      </c>
      <c r="I55" s="3" t="str">
        <f t="shared" si="1"/>
        <v/>
      </c>
      <c r="J55" s="3" t="str">
        <f t="shared" si="2"/>
        <v/>
      </c>
      <c r="K55" s="6" t="str">
        <f>IF(F55="","",VLOOKUP(F55,$A$5:$B$13,2,0)*'2017-18'!H55*IF(G55="Y",-1,1))</f>
        <v/>
      </c>
    </row>
    <row r="56" spans="1:11" x14ac:dyDescent="0.35">
      <c r="A56" s="4" t="s">
        <v>42</v>
      </c>
      <c r="B56" s="5"/>
      <c r="C56" s="5"/>
      <c r="D56" s="1"/>
      <c r="E56" s="1"/>
      <c r="F56" s="1"/>
      <c r="G56" s="1"/>
      <c r="H56" s="2">
        <f t="shared" si="3"/>
        <v>156.96907216494844</v>
      </c>
      <c r="I56" s="3" t="str">
        <f t="shared" si="1"/>
        <v/>
      </c>
      <c r="J56" s="3" t="str">
        <f t="shared" si="2"/>
        <v/>
      </c>
      <c r="K56" s="6" t="str">
        <f>IF(F56="","",VLOOKUP(F56,$A$5:$B$13,2,0)*'2017-18'!H56*IF(G56="Y",-1,1))</f>
        <v/>
      </c>
    </row>
    <row r="57" spans="1:11" x14ac:dyDescent="0.35">
      <c r="A57" s="4" t="s">
        <v>43</v>
      </c>
      <c r="B57" s="5"/>
      <c r="C57" s="5"/>
      <c r="D57" s="1"/>
      <c r="E57" s="1"/>
      <c r="F57" s="1"/>
      <c r="G57" s="1"/>
      <c r="H57" s="2">
        <f t="shared" si="3"/>
        <v>156.96907216494844</v>
      </c>
      <c r="I57" s="3" t="str">
        <f t="shared" si="1"/>
        <v/>
      </c>
      <c r="J57" s="3" t="str">
        <f t="shared" si="2"/>
        <v/>
      </c>
      <c r="K57" s="6" t="str">
        <f>IF(F57="","",VLOOKUP(F57,$A$5:$B$13,2,0)*'2017-18'!H57*IF(G57="Y",-1,1))</f>
        <v/>
      </c>
    </row>
    <row r="58" spans="1:11" x14ac:dyDescent="0.35">
      <c r="A58" s="4" t="s">
        <v>44</v>
      </c>
      <c r="B58" s="5"/>
      <c r="C58" s="5"/>
      <c r="D58" s="1"/>
      <c r="E58" s="1"/>
      <c r="F58" s="1"/>
      <c r="G58" s="1"/>
      <c r="H58" s="2">
        <f t="shared" si="3"/>
        <v>156.96907216494844</v>
      </c>
      <c r="I58" s="3" t="str">
        <f t="shared" si="1"/>
        <v/>
      </c>
      <c r="J58" s="3" t="str">
        <f t="shared" si="2"/>
        <v/>
      </c>
      <c r="K58" s="6" t="str">
        <f>IF(F58="","",VLOOKUP(F58,$A$5:$B$13,2,0)*'2017-18'!H58*IF(G58="Y",-1,1))</f>
        <v/>
      </c>
    </row>
    <row r="59" spans="1:11" x14ac:dyDescent="0.35">
      <c r="A59" s="4" t="s">
        <v>45</v>
      </c>
      <c r="B59" s="5"/>
      <c r="C59" s="5"/>
      <c r="D59" s="1"/>
      <c r="E59" s="1"/>
      <c r="F59" s="1"/>
      <c r="G59" s="1"/>
      <c r="H59" s="2">
        <f t="shared" si="3"/>
        <v>156.96907216494844</v>
      </c>
      <c r="I59" s="3" t="str">
        <f t="shared" si="1"/>
        <v/>
      </c>
      <c r="J59" s="3" t="str">
        <f t="shared" si="2"/>
        <v/>
      </c>
      <c r="K59" s="6" t="str">
        <f>IF(F59="","",VLOOKUP(F59,$A$5:$B$13,2,0)*'2017-18'!H59*IF(G59="Y",-1,1))</f>
        <v/>
      </c>
    </row>
    <row r="60" spans="1:11" x14ac:dyDescent="0.35">
      <c r="A60" s="4" t="s">
        <v>46</v>
      </c>
      <c r="B60" s="5"/>
      <c r="C60" s="5"/>
      <c r="D60" s="1"/>
      <c r="E60" s="1"/>
      <c r="F60" s="1"/>
      <c r="G60" s="1"/>
      <c r="H60" s="2">
        <f t="shared" si="3"/>
        <v>156.96907216494844</v>
      </c>
      <c r="I60" s="3" t="str">
        <f t="shared" si="1"/>
        <v/>
      </c>
      <c r="J60" s="3" t="str">
        <f t="shared" si="2"/>
        <v/>
      </c>
      <c r="K60" s="6" t="str">
        <f>IF(F60="","",VLOOKUP(F60,$A$5:$B$13,2,0)*'2017-18'!H60*IF(G60="Y",-1,1))</f>
        <v/>
      </c>
    </row>
    <row r="61" spans="1:11" x14ac:dyDescent="0.35">
      <c r="A61" s="4" t="s">
        <v>47</v>
      </c>
      <c r="B61" s="5"/>
      <c r="C61" s="5"/>
      <c r="D61" s="1"/>
      <c r="E61" s="1"/>
      <c r="F61" s="1"/>
      <c r="G61" s="1"/>
      <c r="H61" s="2">
        <f t="shared" si="3"/>
        <v>156.96907216494844</v>
      </c>
      <c r="I61" s="3" t="str">
        <f t="shared" si="1"/>
        <v/>
      </c>
      <c r="J61" s="3" t="str">
        <f t="shared" si="2"/>
        <v/>
      </c>
      <c r="K61" s="6" t="str">
        <f>IF(F61="","",VLOOKUP(F61,$A$5:$B$13,2,0)*'2017-18'!H61*IF(G61="Y",-1,1))</f>
        <v/>
      </c>
    </row>
    <row r="62" spans="1:11" x14ac:dyDescent="0.35">
      <c r="A62" s="4" t="s">
        <v>48</v>
      </c>
      <c r="B62" s="5"/>
      <c r="C62" s="5"/>
      <c r="D62" s="1"/>
      <c r="E62" s="1"/>
      <c r="F62" s="1"/>
      <c r="G62" s="1"/>
      <c r="H62" s="2">
        <f t="shared" si="3"/>
        <v>156.96907216494844</v>
      </c>
      <c r="I62" s="3" t="str">
        <f t="shared" si="1"/>
        <v/>
      </c>
      <c r="J62" s="3" t="str">
        <f t="shared" si="2"/>
        <v/>
      </c>
      <c r="K62" s="6" t="str">
        <f>IF(F62="","",VLOOKUP(F62,$A$5:$B$13,2,0)*'2017-18'!H62*IF(G62="Y",-1,1))</f>
        <v/>
      </c>
    </row>
    <row r="63" spans="1:11" x14ac:dyDescent="0.35">
      <c r="A63" s="4" t="s">
        <v>49</v>
      </c>
      <c r="B63" s="5"/>
      <c r="C63" s="5"/>
      <c r="D63" s="1"/>
      <c r="E63" s="1"/>
      <c r="F63" s="1"/>
      <c r="G63" s="1"/>
      <c r="H63" s="2">
        <f t="shared" si="3"/>
        <v>156.96907216494844</v>
      </c>
      <c r="I63" s="3" t="str">
        <f t="shared" si="1"/>
        <v/>
      </c>
      <c r="J63" s="3" t="str">
        <f t="shared" si="2"/>
        <v/>
      </c>
      <c r="K63" s="6" t="str">
        <f>IF(F63="","",VLOOKUP(F63,$A$5:$B$13,2,0)*'2017-18'!H63*IF(G63="Y",-1,1))</f>
        <v/>
      </c>
    </row>
    <row r="64" spans="1:11" x14ac:dyDescent="0.35">
      <c r="A64" s="4" t="s">
        <v>50</v>
      </c>
      <c r="B64" s="5"/>
      <c r="C64" s="5"/>
      <c r="D64" s="1"/>
      <c r="E64" s="1"/>
      <c r="F64" s="1"/>
      <c r="G64" s="1"/>
      <c r="H64" s="2">
        <f t="shared" si="3"/>
        <v>156.96907216494844</v>
      </c>
      <c r="I64" s="3" t="str">
        <f t="shared" si="1"/>
        <v/>
      </c>
      <c r="J64" s="3" t="str">
        <f t="shared" si="2"/>
        <v/>
      </c>
      <c r="K64" s="6" t="str">
        <f>IF(F64="","",VLOOKUP(F64,$A$5:$B$13,2,0)*'2017-18'!H64*IF(G64="Y",-1,1))</f>
        <v/>
      </c>
    </row>
    <row r="65" spans="1:11" x14ac:dyDescent="0.35">
      <c r="A65" s="4" t="s">
        <v>51</v>
      </c>
      <c r="B65" s="5"/>
      <c r="C65" s="5"/>
      <c r="D65" s="1"/>
      <c r="E65" s="1"/>
      <c r="F65" s="1"/>
      <c r="G65" s="1"/>
      <c r="H65" s="2">
        <f t="shared" si="3"/>
        <v>156.96907216494844</v>
      </c>
      <c r="I65" s="3" t="str">
        <f t="shared" si="1"/>
        <v/>
      </c>
      <c r="J65" s="3" t="str">
        <f t="shared" si="2"/>
        <v/>
      </c>
      <c r="K65" s="6" t="str">
        <f>IF(F65="","",VLOOKUP(F65,$A$5:$B$13,2,0)*'2017-18'!H65*IF(G65="Y",-1,1))</f>
        <v/>
      </c>
    </row>
    <row r="66" spans="1:11" x14ac:dyDescent="0.35">
      <c r="A66" s="4" t="s">
        <v>52</v>
      </c>
      <c r="B66" s="5"/>
      <c r="C66" s="5"/>
      <c r="D66" s="1"/>
      <c r="E66" s="1"/>
      <c r="F66" s="1"/>
      <c r="G66" s="1"/>
      <c r="H66" s="2">
        <f t="shared" si="3"/>
        <v>156.96907216494844</v>
      </c>
      <c r="I66" s="3" t="str">
        <f t="shared" si="1"/>
        <v/>
      </c>
      <c r="J66" s="3" t="str">
        <f t="shared" si="2"/>
        <v/>
      </c>
      <c r="K66" s="6" t="str">
        <f>IF(F66="","",VLOOKUP(F66,$A$5:$B$13,2,0)*'2017-18'!H66*IF(G66="Y",-1,1))</f>
        <v/>
      </c>
    </row>
    <row r="67" spans="1:11" x14ac:dyDescent="0.35">
      <c r="A67" s="4" t="s">
        <v>53</v>
      </c>
      <c r="B67" s="5"/>
      <c r="C67" s="5"/>
      <c r="D67" s="1"/>
      <c r="E67" s="1"/>
      <c r="F67" s="1"/>
      <c r="G67" s="1"/>
      <c r="H67" s="2">
        <f t="shared" si="3"/>
        <v>156.96907216494844</v>
      </c>
      <c r="I67" s="3" t="str">
        <f t="shared" si="1"/>
        <v/>
      </c>
      <c r="J67" s="3" t="str">
        <f t="shared" si="2"/>
        <v/>
      </c>
      <c r="K67" s="6" t="str">
        <f>IF(F67="","",VLOOKUP(F67,$A$5:$B$13,2,0)*'2017-18'!H67*IF(G67="Y",-1,1))</f>
        <v/>
      </c>
    </row>
    <row r="68" spans="1:11" x14ac:dyDescent="0.35">
      <c r="A68" s="4" t="s">
        <v>54</v>
      </c>
      <c r="B68" s="5"/>
      <c r="C68" s="5"/>
      <c r="D68" s="1"/>
      <c r="E68" s="1"/>
      <c r="F68" s="1"/>
      <c r="G68" s="1"/>
      <c r="H68" s="2">
        <f t="shared" si="3"/>
        <v>156.96907216494844</v>
      </c>
      <c r="I68" s="3" t="str">
        <f t="shared" si="1"/>
        <v/>
      </c>
      <c r="J68" s="3" t="str">
        <f t="shared" si="2"/>
        <v/>
      </c>
      <c r="K68" s="6" t="str">
        <f>IF(F68="","",VLOOKUP(F68,$A$5:$B$13,2,0)*'2017-18'!H68*IF(G68="Y",-1,1))</f>
        <v/>
      </c>
    </row>
    <row r="69" spans="1:11" x14ac:dyDescent="0.35">
      <c r="A69" s="4" t="s">
        <v>55</v>
      </c>
      <c r="B69" s="5"/>
      <c r="C69" s="5"/>
      <c r="D69" s="1"/>
      <c r="E69" s="1"/>
      <c r="F69" s="1"/>
      <c r="G69" s="1"/>
      <c r="H69" s="2">
        <f t="shared" si="3"/>
        <v>156.96907216494844</v>
      </c>
      <c r="I69" s="3" t="str">
        <f t="shared" si="1"/>
        <v/>
      </c>
      <c r="J69" s="3" t="str">
        <f t="shared" si="2"/>
        <v/>
      </c>
      <c r="K69" s="6" t="str">
        <f>IF(F69="","",VLOOKUP(F69,$A$5:$B$13,2,0)*'2017-18'!H69*IF(G69="Y",-1,1))</f>
        <v/>
      </c>
    </row>
    <row r="70" spans="1:11" x14ac:dyDescent="0.35">
      <c r="A70" s="4" t="s">
        <v>56</v>
      </c>
      <c r="B70" s="5"/>
      <c r="C70" s="5"/>
      <c r="D70" s="1"/>
      <c r="E70" s="1"/>
      <c r="F70" s="1"/>
      <c r="G70" s="1"/>
      <c r="H70" s="2">
        <f t="shared" si="3"/>
        <v>156.96907216494844</v>
      </c>
      <c r="I70" s="3" t="str">
        <f t="shared" si="1"/>
        <v/>
      </c>
      <c r="J70" s="3" t="str">
        <f t="shared" si="2"/>
        <v/>
      </c>
      <c r="K70" s="6" t="str">
        <f>IF(F70="","",VLOOKUP(F70,$A$5:$B$13,2,0)*'2017-18'!H70*IF(G70="Y",-1,1))</f>
        <v/>
      </c>
    </row>
    <row r="71" spans="1:11" x14ac:dyDescent="0.35">
      <c r="A71" s="4" t="s">
        <v>57</v>
      </c>
      <c r="B71" s="5"/>
      <c r="C71" s="5"/>
      <c r="D71" s="1"/>
      <c r="E71" s="1"/>
      <c r="F71" s="1"/>
      <c r="G71" s="1"/>
      <c r="H71" s="2">
        <f t="shared" si="3"/>
        <v>156.96907216494844</v>
      </c>
      <c r="I71" s="3" t="str">
        <f t="shared" si="1"/>
        <v/>
      </c>
      <c r="J71" s="3" t="str">
        <f t="shared" si="2"/>
        <v/>
      </c>
      <c r="K71" s="6" t="str">
        <f>IF(F71="","",VLOOKUP(F71,$A$5:$B$13,2,0)*'2017-18'!H71*IF(G71="Y",-1,1))</f>
        <v/>
      </c>
    </row>
    <row r="72" spans="1:11" x14ac:dyDescent="0.35">
      <c r="A72" s="4" t="s">
        <v>58</v>
      </c>
      <c r="B72" s="5"/>
      <c r="C72" s="5"/>
      <c r="D72" s="1"/>
      <c r="E72" s="1"/>
      <c r="F72" s="1"/>
      <c r="G72" s="1"/>
      <c r="H72" s="2">
        <f t="shared" si="3"/>
        <v>156.96907216494844</v>
      </c>
      <c r="I72" s="3" t="str">
        <f t="shared" si="1"/>
        <v/>
      </c>
      <c r="J72" s="3" t="str">
        <f t="shared" si="2"/>
        <v/>
      </c>
      <c r="K72" s="6" t="str">
        <f>IF(F72="","",VLOOKUP(F72,$A$5:$B$13,2,0)*'2017-18'!H72*IF(G72="Y",-1,1))</f>
        <v/>
      </c>
    </row>
    <row r="73" spans="1:11" x14ac:dyDescent="0.35">
      <c r="A73" s="4" t="s">
        <v>59</v>
      </c>
      <c r="B73" s="5"/>
      <c r="C73" s="5"/>
      <c r="D73" s="1"/>
      <c r="E73" s="1"/>
      <c r="F73" s="1"/>
      <c r="G73" s="1"/>
      <c r="H73" s="2">
        <f t="shared" si="3"/>
        <v>156.96907216494844</v>
      </c>
      <c r="I73" s="3" t="str">
        <f t="shared" si="1"/>
        <v/>
      </c>
      <c r="J73" s="3" t="str">
        <f t="shared" si="2"/>
        <v/>
      </c>
      <c r="K73" s="6" t="str">
        <f>IF(F73="","",VLOOKUP(F73,$A$5:$B$13,2,0)*'2017-18'!H73*IF(G73="Y",-1,1))</f>
        <v/>
      </c>
    </row>
    <row r="74" spans="1:11" x14ac:dyDescent="0.35">
      <c r="A74" s="4" t="s">
        <v>60</v>
      </c>
      <c r="B74" s="5"/>
      <c r="C74" s="5"/>
      <c r="D74" s="1"/>
      <c r="E74" s="1"/>
      <c r="F74" s="1"/>
      <c r="G74" s="1"/>
      <c r="H74" s="2">
        <f t="shared" si="3"/>
        <v>156.96907216494844</v>
      </c>
      <c r="I74" s="3" t="str">
        <f t="shared" si="1"/>
        <v/>
      </c>
      <c r="J74" s="3" t="str">
        <f t="shared" si="2"/>
        <v/>
      </c>
      <c r="K74" s="6" t="str">
        <f>IF(F74="","",VLOOKUP(F74,$A$5:$B$13,2,0)*'2017-18'!H74*IF(G74="Y",-1,1))</f>
        <v/>
      </c>
    </row>
    <row r="75" spans="1:11" x14ac:dyDescent="0.35">
      <c r="A75" s="4" t="s">
        <v>61</v>
      </c>
      <c r="B75" s="5"/>
      <c r="C75" s="5"/>
      <c r="D75" s="1"/>
      <c r="E75" s="1"/>
      <c r="F75" s="1"/>
      <c r="G75" s="1"/>
      <c r="H75" s="2">
        <f t="shared" si="3"/>
        <v>156.96907216494844</v>
      </c>
      <c r="I75" s="3" t="str">
        <f t="shared" si="1"/>
        <v/>
      </c>
      <c r="J75" s="3" t="str">
        <f t="shared" si="2"/>
        <v/>
      </c>
      <c r="K75" s="6" t="str">
        <f>IF(F75="","",VLOOKUP(F75,$A$5:$B$13,2,0)*'2017-18'!H75*IF(G75="Y",-1,1))</f>
        <v/>
      </c>
    </row>
    <row r="76" spans="1:11" x14ac:dyDescent="0.35">
      <c r="A76" s="4" t="s">
        <v>62</v>
      </c>
      <c r="B76" s="5"/>
      <c r="C76" s="5"/>
      <c r="D76" s="1"/>
      <c r="E76" s="1"/>
      <c r="F76" s="1"/>
      <c r="G76" s="1"/>
      <c r="H76" s="2">
        <f t="shared" si="3"/>
        <v>156.96907216494844</v>
      </c>
      <c r="I76" s="3" t="str">
        <f t="shared" si="1"/>
        <v/>
      </c>
      <c r="J76" s="3" t="str">
        <f t="shared" si="2"/>
        <v/>
      </c>
      <c r="K76" s="6" t="str">
        <f>IF(F76="","",VLOOKUP(F76,$A$5:$B$13,2,0)*'2017-18'!H76*IF(G76="Y",-1,1))</f>
        <v/>
      </c>
    </row>
    <row r="77" spans="1:11" x14ac:dyDescent="0.35">
      <c r="A77" s="4" t="s">
        <v>63</v>
      </c>
      <c r="B77" s="5"/>
      <c r="C77" s="5"/>
      <c r="D77" s="1"/>
      <c r="E77" s="1"/>
      <c r="F77" s="1"/>
      <c r="G77" s="1"/>
      <c r="H77" s="2">
        <f t="shared" si="3"/>
        <v>156.96907216494844</v>
      </c>
      <c r="I77" s="3" t="str">
        <f t="shared" si="1"/>
        <v/>
      </c>
      <c r="J77" s="3" t="str">
        <f t="shared" si="2"/>
        <v/>
      </c>
      <c r="K77" s="6" t="str">
        <f>IF(F77="","",VLOOKUP(F77,$A$5:$B$13,2,0)*'2017-18'!H77*IF(G77="Y",-1,1))</f>
        <v/>
      </c>
    </row>
    <row r="78" spans="1:11" x14ac:dyDescent="0.35">
      <c r="A78" s="4" t="s">
        <v>64</v>
      </c>
      <c r="B78" s="5"/>
      <c r="C78" s="5"/>
      <c r="D78" s="1"/>
      <c r="E78" s="1"/>
      <c r="F78" s="1"/>
      <c r="G78" s="1"/>
      <c r="H78" s="2">
        <f t="shared" si="3"/>
        <v>156.96907216494844</v>
      </c>
      <c r="I78" s="3" t="str">
        <f t="shared" si="1"/>
        <v/>
      </c>
      <c r="J78" s="3" t="str">
        <f t="shared" si="2"/>
        <v/>
      </c>
      <c r="K78" s="6" t="str">
        <f>IF(F78="","",VLOOKUP(F78,$A$5:$B$13,2,0)*'2017-18'!H78*IF(G78="Y",-1,1))</f>
        <v/>
      </c>
    </row>
    <row r="79" spans="1:11" x14ac:dyDescent="0.35">
      <c r="A79" s="4" t="s">
        <v>65</v>
      </c>
      <c r="B79" s="5"/>
      <c r="C79" s="5"/>
      <c r="D79" s="1"/>
      <c r="E79" s="1"/>
      <c r="F79" s="1"/>
      <c r="G79" s="1"/>
      <c r="H79" s="2">
        <f t="shared" si="3"/>
        <v>156.96907216494844</v>
      </c>
      <c r="I79" s="3" t="str">
        <f t="shared" si="1"/>
        <v/>
      </c>
      <c r="J79" s="3" t="str">
        <f t="shared" si="2"/>
        <v/>
      </c>
      <c r="K79" s="6" t="str">
        <f>IF(F79="","",VLOOKUP(F79,$A$5:$B$13,2,0)*'2017-18'!H79*IF(G79="Y",-1,1))</f>
        <v/>
      </c>
    </row>
    <row r="80" spans="1:11" x14ac:dyDescent="0.35">
      <c r="A80" s="4" t="s">
        <v>66</v>
      </c>
      <c r="B80" s="5"/>
      <c r="C80" s="5"/>
      <c r="D80" s="1"/>
      <c r="E80" s="1"/>
      <c r="F80" s="1"/>
      <c r="G80" s="1"/>
      <c r="H80" s="2">
        <f t="shared" si="3"/>
        <v>156.96907216494844</v>
      </c>
      <c r="I80" s="3" t="str">
        <f t="shared" si="1"/>
        <v/>
      </c>
      <c r="J80" s="3" t="str">
        <f t="shared" si="2"/>
        <v/>
      </c>
      <c r="K80" s="6" t="str">
        <f>IF(F80="","",VLOOKUP(F80,$A$5:$B$13,2,0)*'2017-18'!H80*IF(G80="Y",-1,1))</f>
        <v/>
      </c>
    </row>
    <row r="81" spans="1:11" x14ac:dyDescent="0.35">
      <c r="A81" s="4" t="s">
        <v>67</v>
      </c>
      <c r="B81" s="5"/>
      <c r="C81" s="5"/>
      <c r="D81" s="1"/>
      <c r="E81" s="1"/>
      <c r="F81" s="1"/>
      <c r="G81" s="1"/>
      <c r="H81" s="2">
        <f t="shared" ref="H81:H116" si="4">IF(C81="",NETWORKDAYS(B81,"31/03/2018",Holidays),IF(C81&gt;DATE(2019,3,31),NETWORKDAYS(B81,"31/03/2018",Holidays),NETWORKDAYS(B81,C81,Holidays)))/194</f>
        <v>156.96907216494844</v>
      </c>
      <c r="I81" s="3" t="str">
        <f t="shared" si="1"/>
        <v/>
      </c>
      <c r="J81" s="3" t="str">
        <f t="shared" si="2"/>
        <v/>
      </c>
      <c r="K81" s="6" t="str">
        <f>IF(F81="","",VLOOKUP(F81,$A$5:$B$13,2,0)*'2017-18'!H81*IF(G81="Y",-1,1))</f>
        <v/>
      </c>
    </row>
    <row r="82" spans="1:11" x14ac:dyDescent="0.35">
      <c r="A82" s="4" t="s">
        <v>68</v>
      </c>
      <c r="B82" s="5"/>
      <c r="C82" s="5"/>
      <c r="D82" s="1"/>
      <c r="E82" s="1"/>
      <c r="F82" s="1"/>
      <c r="G82" s="1"/>
      <c r="H82" s="2">
        <f t="shared" si="4"/>
        <v>156.96907216494844</v>
      </c>
      <c r="I82" s="3" t="str">
        <f t="shared" ref="I82:I116" si="5">IF(D82="","",IF(ROUND(((D82*$B$4)-6000)*H82,0)&lt;0,0,ROUND(((D82*$B$4)-6000)*H82*IF(G82="Y",-1,1),0)))</f>
        <v/>
      </c>
      <c r="J82" s="3" t="str">
        <f t="shared" ref="J82:J116" si="6">IF(E82="","",ROUND(((E82*$B$4))*H82*IF(G82="Y",-1,1),0))</f>
        <v/>
      </c>
      <c r="K82" s="6" t="str">
        <f>IF(F82="","",VLOOKUP(F82,$A$5:$B$13,2,0)*'2017-18'!H82*IF(G82="Y",-1,1))</f>
        <v/>
      </c>
    </row>
    <row r="83" spans="1:11" x14ac:dyDescent="0.35">
      <c r="A83" s="4" t="s">
        <v>69</v>
      </c>
      <c r="B83" s="5"/>
      <c r="C83" s="5"/>
      <c r="D83" s="1"/>
      <c r="E83" s="1"/>
      <c r="F83" s="1"/>
      <c r="G83" s="1"/>
      <c r="H83" s="2">
        <f t="shared" si="4"/>
        <v>156.96907216494844</v>
      </c>
      <c r="I83" s="3" t="str">
        <f t="shared" si="5"/>
        <v/>
      </c>
      <c r="J83" s="3" t="str">
        <f t="shared" si="6"/>
        <v/>
      </c>
      <c r="K83" s="6" t="str">
        <f>IF(F83="","",VLOOKUP(F83,$A$5:$B$13,2,0)*'2017-18'!H83*IF(G83="Y",-1,1))</f>
        <v/>
      </c>
    </row>
    <row r="84" spans="1:11" x14ac:dyDescent="0.35">
      <c r="A84" s="4" t="s">
        <v>70</v>
      </c>
      <c r="B84" s="5"/>
      <c r="C84" s="5"/>
      <c r="D84" s="1"/>
      <c r="E84" s="1"/>
      <c r="F84" s="1"/>
      <c r="G84" s="1"/>
      <c r="H84" s="2">
        <f t="shared" si="4"/>
        <v>156.96907216494844</v>
      </c>
      <c r="I84" s="3" t="str">
        <f t="shared" si="5"/>
        <v/>
      </c>
      <c r="J84" s="3" t="str">
        <f t="shared" si="6"/>
        <v/>
      </c>
      <c r="K84" s="6" t="str">
        <f>IF(F84="","",VLOOKUP(F84,$A$5:$B$13,2,0)*'2017-18'!H84*IF(G84="Y",-1,1))</f>
        <v/>
      </c>
    </row>
    <row r="85" spans="1:11" x14ac:dyDescent="0.35">
      <c r="A85" s="4" t="s">
        <v>71</v>
      </c>
      <c r="B85" s="5"/>
      <c r="C85" s="5"/>
      <c r="D85" s="1"/>
      <c r="E85" s="1"/>
      <c r="F85" s="1"/>
      <c r="G85" s="1"/>
      <c r="H85" s="2">
        <f t="shared" si="4"/>
        <v>156.96907216494844</v>
      </c>
      <c r="I85" s="3" t="str">
        <f t="shared" si="5"/>
        <v/>
      </c>
      <c r="J85" s="3" t="str">
        <f t="shared" si="6"/>
        <v/>
      </c>
      <c r="K85" s="6" t="str">
        <f>IF(F85="","",VLOOKUP(F85,$A$5:$B$13,2,0)*'2017-18'!H85*IF(G85="Y",-1,1))</f>
        <v/>
      </c>
    </row>
    <row r="86" spans="1:11" x14ac:dyDescent="0.35">
      <c r="A86" s="4" t="s">
        <v>72</v>
      </c>
      <c r="B86" s="5"/>
      <c r="C86" s="5"/>
      <c r="D86" s="1"/>
      <c r="E86" s="1"/>
      <c r="F86" s="1"/>
      <c r="G86" s="1"/>
      <c r="H86" s="2">
        <f t="shared" si="4"/>
        <v>156.96907216494844</v>
      </c>
      <c r="I86" s="3" t="str">
        <f t="shared" si="5"/>
        <v/>
      </c>
      <c r="J86" s="3" t="str">
        <f t="shared" si="6"/>
        <v/>
      </c>
      <c r="K86" s="6" t="str">
        <f>IF(F86="","",VLOOKUP(F86,$A$5:$B$13,2,0)*'2017-18'!H86*IF(G86="Y",-1,1))</f>
        <v/>
      </c>
    </row>
    <row r="87" spans="1:11" x14ac:dyDescent="0.35">
      <c r="A87" s="4" t="s">
        <v>73</v>
      </c>
      <c r="B87" s="5"/>
      <c r="C87" s="5"/>
      <c r="D87" s="1"/>
      <c r="E87" s="1"/>
      <c r="F87" s="1"/>
      <c r="G87" s="1"/>
      <c r="H87" s="2">
        <f t="shared" si="4"/>
        <v>156.96907216494844</v>
      </c>
      <c r="I87" s="3" t="str">
        <f t="shared" si="5"/>
        <v/>
      </c>
      <c r="J87" s="3" t="str">
        <f t="shared" si="6"/>
        <v/>
      </c>
      <c r="K87" s="6" t="str">
        <f>IF(F87="","",VLOOKUP(F87,$A$5:$B$13,2,0)*'2017-18'!H87*IF(G87="Y",-1,1))</f>
        <v/>
      </c>
    </row>
    <row r="88" spans="1:11" x14ac:dyDescent="0.35">
      <c r="A88" s="4" t="s">
        <v>74</v>
      </c>
      <c r="B88" s="5"/>
      <c r="C88" s="5"/>
      <c r="D88" s="1"/>
      <c r="E88" s="1"/>
      <c r="F88" s="1"/>
      <c r="G88" s="1"/>
      <c r="H88" s="2">
        <f t="shared" si="4"/>
        <v>156.96907216494844</v>
      </c>
      <c r="I88" s="3" t="str">
        <f t="shared" si="5"/>
        <v/>
      </c>
      <c r="J88" s="3" t="str">
        <f t="shared" si="6"/>
        <v/>
      </c>
      <c r="K88" s="6" t="str">
        <f>IF(F88="","",VLOOKUP(F88,$A$5:$B$13,2,0)*'2017-18'!H88*IF(G88="Y",-1,1))</f>
        <v/>
      </c>
    </row>
    <row r="89" spans="1:11" x14ac:dyDescent="0.35">
      <c r="A89" s="4" t="s">
        <v>75</v>
      </c>
      <c r="B89" s="5"/>
      <c r="C89" s="5"/>
      <c r="D89" s="1"/>
      <c r="E89" s="1"/>
      <c r="F89" s="1"/>
      <c r="G89" s="1"/>
      <c r="H89" s="2">
        <f t="shared" si="4"/>
        <v>156.96907216494844</v>
      </c>
      <c r="I89" s="3" t="str">
        <f t="shared" si="5"/>
        <v/>
      </c>
      <c r="J89" s="3" t="str">
        <f t="shared" si="6"/>
        <v/>
      </c>
      <c r="K89" s="6" t="str">
        <f>IF(F89="","",VLOOKUP(F89,$A$5:$B$13,2,0)*'2017-18'!H89*IF(G89="Y",-1,1))</f>
        <v/>
      </c>
    </row>
    <row r="90" spans="1:11" x14ac:dyDescent="0.35">
      <c r="A90" s="4" t="s">
        <v>76</v>
      </c>
      <c r="B90" s="5"/>
      <c r="C90" s="5"/>
      <c r="D90" s="1"/>
      <c r="E90" s="1"/>
      <c r="F90" s="1"/>
      <c r="G90" s="1"/>
      <c r="H90" s="2">
        <f t="shared" si="4"/>
        <v>156.96907216494844</v>
      </c>
      <c r="I90" s="3" t="str">
        <f t="shared" si="5"/>
        <v/>
      </c>
      <c r="J90" s="3" t="str">
        <f t="shared" si="6"/>
        <v/>
      </c>
      <c r="K90" s="6" t="str">
        <f>IF(F90="","",VLOOKUP(F90,$A$5:$B$13,2,0)*'2017-18'!H90*IF(G90="Y",-1,1))</f>
        <v/>
      </c>
    </row>
    <row r="91" spans="1:11" x14ac:dyDescent="0.35">
      <c r="A91" s="4" t="s">
        <v>77</v>
      </c>
      <c r="B91" s="5"/>
      <c r="C91" s="5"/>
      <c r="D91" s="1"/>
      <c r="E91" s="1"/>
      <c r="F91" s="1"/>
      <c r="G91" s="1"/>
      <c r="H91" s="2">
        <f t="shared" si="4"/>
        <v>156.96907216494844</v>
      </c>
      <c r="I91" s="3" t="str">
        <f t="shared" si="5"/>
        <v/>
      </c>
      <c r="J91" s="3" t="str">
        <f t="shared" si="6"/>
        <v/>
      </c>
      <c r="K91" s="6" t="str">
        <f>IF(F91="","",VLOOKUP(F91,$A$5:$B$13,2,0)*'2017-18'!H91*IF(G91="Y",-1,1))</f>
        <v/>
      </c>
    </row>
    <row r="92" spans="1:11" x14ac:dyDescent="0.35">
      <c r="A92" s="4" t="s">
        <v>78</v>
      </c>
      <c r="B92" s="5"/>
      <c r="C92" s="5"/>
      <c r="D92" s="1"/>
      <c r="E92" s="1"/>
      <c r="F92" s="1"/>
      <c r="G92" s="1"/>
      <c r="H92" s="2">
        <f t="shared" si="4"/>
        <v>156.96907216494844</v>
      </c>
      <c r="I92" s="3" t="str">
        <f t="shared" si="5"/>
        <v/>
      </c>
      <c r="J92" s="3" t="str">
        <f t="shared" si="6"/>
        <v/>
      </c>
      <c r="K92" s="6" t="str">
        <f>IF(F92="","",VLOOKUP(F92,$A$5:$B$13,2,0)*'2017-18'!H92*IF(G92="Y",-1,1))</f>
        <v/>
      </c>
    </row>
    <row r="93" spans="1:11" x14ac:dyDescent="0.35">
      <c r="A93" s="4" t="s">
        <v>79</v>
      </c>
      <c r="B93" s="5"/>
      <c r="C93" s="5"/>
      <c r="D93" s="1"/>
      <c r="E93" s="1"/>
      <c r="F93" s="1"/>
      <c r="G93" s="1"/>
      <c r="H93" s="2">
        <f t="shared" si="4"/>
        <v>156.96907216494844</v>
      </c>
      <c r="I93" s="3" t="str">
        <f t="shared" si="5"/>
        <v/>
      </c>
      <c r="J93" s="3" t="str">
        <f t="shared" si="6"/>
        <v/>
      </c>
      <c r="K93" s="6" t="str">
        <f>IF(F93="","",VLOOKUP(F93,$A$5:$B$13,2,0)*'2017-18'!H93*IF(G93="Y",-1,1))</f>
        <v/>
      </c>
    </row>
    <row r="94" spans="1:11" x14ac:dyDescent="0.35">
      <c r="A94" s="4" t="s">
        <v>80</v>
      </c>
      <c r="B94" s="5"/>
      <c r="C94" s="5"/>
      <c r="D94" s="1"/>
      <c r="E94" s="1"/>
      <c r="F94" s="1"/>
      <c r="G94" s="1"/>
      <c r="H94" s="2">
        <f t="shared" si="4"/>
        <v>156.96907216494844</v>
      </c>
      <c r="I94" s="3" t="str">
        <f t="shared" si="5"/>
        <v/>
      </c>
      <c r="J94" s="3" t="str">
        <f t="shared" si="6"/>
        <v/>
      </c>
      <c r="K94" s="6" t="str">
        <f>IF(F94="","",VLOOKUP(F94,$A$5:$B$13,2,0)*'2017-18'!H94*IF(G94="Y",-1,1))</f>
        <v/>
      </c>
    </row>
    <row r="95" spans="1:11" x14ac:dyDescent="0.35">
      <c r="A95" s="4" t="s">
        <v>81</v>
      </c>
      <c r="B95" s="5"/>
      <c r="C95" s="5"/>
      <c r="D95" s="1"/>
      <c r="E95" s="1"/>
      <c r="F95" s="1"/>
      <c r="G95" s="1"/>
      <c r="H95" s="2">
        <f t="shared" si="4"/>
        <v>156.96907216494844</v>
      </c>
      <c r="I95" s="3" t="str">
        <f t="shared" si="5"/>
        <v/>
      </c>
      <c r="J95" s="3" t="str">
        <f t="shared" si="6"/>
        <v/>
      </c>
      <c r="K95" s="6" t="str">
        <f>IF(F95="","",VLOOKUP(F95,$A$5:$B$13,2,0)*'2017-18'!H95*IF(G95="Y",-1,1))</f>
        <v/>
      </c>
    </row>
    <row r="96" spans="1:11" x14ac:dyDescent="0.35">
      <c r="A96" s="4" t="s">
        <v>82</v>
      </c>
      <c r="B96" s="5"/>
      <c r="C96" s="5"/>
      <c r="D96" s="1"/>
      <c r="E96" s="1"/>
      <c r="F96" s="1"/>
      <c r="G96" s="1"/>
      <c r="H96" s="2">
        <f t="shared" si="4"/>
        <v>156.96907216494844</v>
      </c>
      <c r="I96" s="3" t="str">
        <f t="shared" si="5"/>
        <v/>
      </c>
      <c r="J96" s="3" t="str">
        <f t="shared" si="6"/>
        <v/>
      </c>
      <c r="K96" s="6" t="str">
        <f>IF(F96="","",VLOOKUP(F96,$A$5:$B$13,2,0)*'2017-18'!H96*IF(G96="Y",-1,1))</f>
        <v/>
      </c>
    </row>
    <row r="97" spans="1:11" x14ac:dyDescent="0.35">
      <c r="A97" s="4" t="s">
        <v>83</v>
      </c>
      <c r="B97" s="5"/>
      <c r="C97" s="5"/>
      <c r="D97" s="1"/>
      <c r="E97" s="1"/>
      <c r="F97" s="1"/>
      <c r="G97" s="1"/>
      <c r="H97" s="2">
        <f t="shared" si="4"/>
        <v>156.96907216494844</v>
      </c>
      <c r="I97" s="3" t="str">
        <f t="shared" si="5"/>
        <v/>
      </c>
      <c r="J97" s="3" t="str">
        <f t="shared" si="6"/>
        <v/>
      </c>
      <c r="K97" s="6" t="str">
        <f>IF(F97="","",VLOOKUP(F97,$A$5:$B$13,2,0)*'2017-18'!H97*IF(G97="Y",-1,1))</f>
        <v/>
      </c>
    </row>
    <row r="98" spans="1:11" x14ac:dyDescent="0.35">
      <c r="A98" s="4" t="s">
        <v>84</v>
      </c>
      <c r="B98" s="5"/>
      <c r="C98" s="5"/>
      <c r="D98" s="1"/>
      <c r="E98" s="1"/>
      <c r="F98" s="1"/>
      <c r="G98" s="1"/>
      <c r="H98" s="2">
        <f t="shared" si="4"/>
        <v>156.96907216494844</v>
      </c>
      <c r="I98" s="3" t="str">
        <f t="shared" si="5"/>
        <v/>
      </c>
      <c r="J98" s="3" t="str">
        <f t="shared" si="6"/>
        <v/>
      </c>
      <c r="K98" s="6" t="str">
        <f>IF(F98="","",VLOOKUP(F98,$A$5:$B$13,2,0)*'2017-18'!H98*IF(G98="Y",-1,1))</f>
        <v/>
      </c>
    </row>
    <row r="99" spans="1:11" x14ac:dyDescent="0.35">
      <c r="A99" s="4" t="s">
        <v>85</v>
      </c>
      <c r="B99" s="5"/>
      <c r="C99" s="5"/>
      <c r="D99" s="1"/>
      <c r="E99" s="1"/>
      <c r="F99" s="1"/>
      <c r="G99" s="1"/>
      <c r="H99" s="2">
        <f t="shared" si="4"/>
        <v>156.96907216494844</v>
      </c>
      <c r="I99" s="3" t="str">
        <f t="shared" si="5"/>
        <v/>
      </c>
      <c r="J99" s="3" t="str">
        <f t="shared" si="6"/>
        <v/>
      </c>
      <c r="K99" s="6" t="str">
        <f>IF(F99="","",VLOOKUP(F99,$A$5:$B$13,2,0)*'2017-18'!H99*IF(G99="Y",-1,1))</f>
        <v/>
      </c>
    </row>
    <row r="100" spans="1:11" x14ac:dyDescent="0.35">
      <c r="A100" s="4" t="s">
        <v>86</v>
      </c>
      <c r="B100" s="5"/>
      <c r="C100" s="5"/>
      <c r="D100" s="1"/>
      <c r="E100" s="1"/>
      <c r="F100" s="1"/>
      <c r="G100" s="1"/>
      <c r="H100" s="2">
        <f t="shared" si="4"/>
        <v>156.96907216494844</v>
      </c>
      <c r="I100" s="3" t="str">
        <f t="shared" si="5"/>
        <v/>
      </c>
      <c r="J100" s="3" t="str">
        <f t="shared" si="6"/>
        <v/>
      </c>
      <c r="K100" s="6" t="str">
        <f>IF(F100="","",VLOOKUP(F100,$A$5:$B$13,2,0)*'2017-18'!H100*IF(G100="Y",-1,1))</f>
        <v/>
      </c>
    </row>
    <row r="101" spans="1:11" x14ac:dyDescent="0.35">
      <c r="A101" s="4" t="s">
        <v>87</v>
      </c>
      <c r="B101" s="5"/>
      <c r="C101" s="5"/>
      <c r="D101" s="1"/>
      <c r="E101" s="1"/>
      <c r="F101" s="1"/>
      <c r="G101" s="1"/>
      <c r="H101" s="2">
        <f t="shared" si="4"/>
        <v>156.96907216494844</v>
      </c>
      <c r="I101" s="3" t="str">
        <f t="shared" si="5"/>
        <v/>
      </c>
      <c r="J101" s="3" t="str">
        <f t="shared" si="6"/>
        <v/>
      </c>
      <c r="K101" s="6" t="str">
        <f>IF(F101="","",VLOOKUP(F101,$A$5:$B$13,2,0)*'2017-18'!H101*IF(G101="Y",-1,1))</f>
        <v/>
      </c>
    </row>
    <row r="102" spans="1:11" x14ac:dyDescent="0.35">
      <c r="A102" s="4" t="s">
        <v>88</v>
      </c>
      <c r="B102" s="5"/>
      <c r="C102" s="5"/>
      <c r="D102" s="1"/>
      <c r="E102" s="1"/>
      <c r="F102" s="1"/>
      <c r="G102" s="1"/>
      <c r="H102" s="2">
        <f t="shared" si="4"/>
        <v>156.96907216494844</v>
      </c>
      <c r="I102" s="3" t="str">
        <f t="shared" si="5"/>
        <v/>
      </c>
      <c r="J102" s="3" t="str">
        <f t="shared" si="6"/>
        <v/>
      </c>
      <c r="K102" s="6" t="str">
        <f>IF(F102="","",VLOOKUP(F102,$A$5:$B$13,2,0)*'2017-18'!H102*IF(G102="Y",-1,1))</f>
        <v/>
      </c>
    </row>
    <row r="103" spans="1:11" x14ac:dyDescent="0.35">
      <c r="A103" s="4" t="s">
        <v>89</v>
      </c>
      <c r="B103" s="5"/>
      <c r="C103" s="5"/>
      <c r="D103" s="1"/>
      <c r="E103" s="1"/>
      <c r="F103" s="1"/>
      <c r="G103" s="1"/>
      <c r="H103" s="2">
        <f t="shared" si="4"/>
        <v>156.96907216494844</v>
      </c>
      <c r="I103" s="3" t="str">
        <f t="shared" si="5"/>
        <v/>
      </c>
      <c r="J103" s="3" t="str">
        <f t="shared" si="6"/>
        <v/>
      </c>
      <c r="K103" s="6" t="str">
        <f>IF(F103="","",VLOOKUP(F103,$A$5:$B$13,2,0)*'2017-18'!H103*IF(G103="Y",-1,1))</f>
        <v/>
      </c>
    </row>
    <row r="104" spans="1:11" x14ac:dyDescent="0.35">
      <c r="A104" s="4" t="s">
        <v>90</v>
      </c>
      <c r="B104" s="5"/>
      <c r="C104" s="5"/>
      <c r="D104" s="1"/>
      <c r="E104" s="1"/>
      <c r="F104" s="1"/>
      <c r="G104" s="1"/>
      <c r="H104" s="2">
        <f t="shared" si="4"/>
        <v>156.96907216494844</v>
      </c>
      <c r="I104" s="3" t="str">
        <f t="shared" si="5"/>
        <v/>
      </c>
      <c r="J104" s="3" t="str">
        <f t="shared" si="6"/>
        <v/>
      </c>
      <c r="K104" s="6" t="str">
        <f>IF(F104="","",VLOOKUP(F104,$A$5:$B$13,2,0)*'2017-18'!H104*IF(G104="Y",-1,1))</f>
        <v/>
      </c>
    </row>
    <row r="105" spans="1:11" x14ac:dyDescent="0.35">
      <c r="A105" s="4" t="s">
        <v>91</v>
      </c>
      <c r="B105" s="5"/>
      <c r="C105" s="5"/>
      <c r="D105" s="1"/>
      <c r="E105" s="1"/>
      <c r="F105" s="1"/>
      <c r="G105" s="1"/>
      <c r="H105" s="2">
        <f t="shared" si="4"/>
        <v>156.96907216494844</v>
      </c>
      <c r="I105" s="3" t="str">
        <f t="shared" si="5"/>
        <v/>
      </c>
      <c r="J105" s="3" t="str">
        <f t="shared" si="6"/>
        <v/>
      </c>
      <c r="K105" s="6" t="str">
        <f>IF(F105="","",VLOOKUP(F105,$A$5:$B$13,2,0)*'2017-18'!H105*IF(G105="Y",-1,1))</f>
        <v/>
      </c>
    </row>
    <row r="106" spans="1:11" x14ac:dyDescent="0.35">
      <c r="A106" s="4" t="s">
        <v>92</v>
      </c>
      <c r="B106" s="5"/>
      <c r="C106" s="5"/>
      <c r="D106" s="1"/>
      <c r="E106" s="1"/>
      <c r="F106" s="1"/>
      <c r="G106" s="1"/>
      <c r="H106" s="2">
        <f t="shared" si="4"/>
        <v>156.96907216494844</v>
      </c>
      <c r="I106" s="3" t="str">
        <f t="shared" si="5"/>
        <v/>
      </c>
      <c r="J106" s="3" t="str">
        <f t="shared" si="6"/>
        <v/>
      </c>
      <c r="K106" s="6" t="str">
        <f>IF(F106="","",VLOOKUP(F106,$A$5:$B$13,2,0)*'2017-18'!H106*IF(G106="Y",-1,1))</f>
        <v/>
      </c>
    </row>
    <row r="107" spans="1:11" x14ac:dyDescent="0.35">
      <c r="A107" s="4" t="s">
        <v>93</v>
      </c>
      <c r="B107" s="5"/>
      <c r="C107" s="5"/>
      <c r="D107" s="1"/>
      <c r="E107" s="1"/>
      <c r="F107" s="1"/>
      <c r="G107" s="1"/>
      <c r="H107" s="2">
        <f t="shared" si="4"/>
        <v>156.96907216494844</v>
      </c>
      <c r="I107" s="3" t="str">
        <f t="shared" si="5"/>
        <v/>
      </c>
      <c r="J107" s="3" t="str">
        <f t="shared" si="6"/>
        <v/>
      </c>
      <c r="K107" s="6" t="str">
        <f>IF(F107="","",VLOOKUP(F107,$A$5:$B$13,2,0)*'2017-18'!H107*IF(G107="Y",-1,1))</f>
        <v/>
      </c>
    </row>
    <row r="108" spans="1:11" x14ac:dyDescent="0.35">
      <c r="A108" s="4" t="s">
        <v>94</v>
      </c>
      <c r="B108" s="5"/>
      <c r="C108" s="5"/>
      <c r="D108" s="1"/>
      <c r="E108" s="1"/>
      <c r="F108" s="1"/>
      <c r="G108" s="1"/>
      <c r="H108" s="2">
        <f t="shared" si="4"/>
        <v>156.96907216494844</v>
      </c>
      <c r="I108" s="3" t="str">
        <f t="shared" si="5"/>
        <v/>
      </c>
      <c r="J108" s="3" t="str">
        <f t="shared" si="6"/>
        <v/>
      </c>
      <c r="K108" s="6" t="str">
        <f>IF(F108="","",VLOOKUP(F108,$A$5:$B$13,2,0)*'2017-18'!H108*IF(G108="Y",-1,1))</f>
        <v/>
      </c>
    </row>
    <row r="109" spans="1:11" x14ac:dyDescent="0.35">
      <c r="A109" s="4" t="s">
        <v>95</v>
      </c>
      <c r="B109" s="5"/>
      <c r="C109" s="5"/>
      <c r="D109" s="1"/>
      <c r="E109" s="1"/>
      <c r="F109" s="1"/>
      <c r="G109" s="1"/>
      <c r="H109" s="2">
        <f t="shared" si="4"/>
        <v>156.96907216494844</v>
      </c>
      <c r="I109" s="3" t="str">
        <f t="shared" si="5"/>
        <v/>
      </c>
      <c r="J109" s="3" t="str">
        <f t="shared" si="6"/>
        <v/>
      </c>
      <c r="K109" s="6" t="str">
        <f>IF(F109="","",VLOOKUP(F109,$A$5:$B$13,2,0)*'2017-18'!H109*IF(G109="Y",-1,1))</f>
        <v/>
      </c>
    </row>
    <row r="110" spans="1:11" x14ac:dyDescent="0.35">
      <c r="A110" s="4" t="s">
        <v>96</v>
      </c>
      <c r="B110" s="5"/>
      <c r="C110" s="5"/>
      <c r="D110" s="1"/>
      <c r="E110" s="1"/>
      <c r="F110" s="1"/>
      <c r="G110" s="1"/>
      <c r="H110" s="2">
        <f t="shared" si="4"/>
        <v>156.96907216494844</v>
      </c>
      <c r="I110" s="3" t="str">
        <f t="shared" si="5"/>
        <v/>
      </c>
      <c r="J110" s="3" t="str">
        <f t="shared" si="6"/>
        <v/>
      </c>
      <c r="K110" s="6" t="str">
        <f>IF(F110="","",VLOOKUP(F110,$A$5:$B$13,2,0)*'2017-18'!H110*IF(G110="Y",-1,1))</f>
        <v/>
      </c>
    </row>
    <row r="111" spans="1:11" x14ac:dyDescent="0.35">
      <c r="A111" s="4" t="s">
        <v>97</v>
      </c>
      <c r="B111" s="5"/>
      <c r="C111" s="5"/>
      <c r="D111" s="1"/>
      <c r="E111" s="1"/>
      <c r="F111" s="1"/>
      <c r="G111" s="1"/>
      <c r="H111" s="2">
        <f t="shared" si="4"/>
        <v>156.96907216494844</v>
      </c>
      <c r="I111" s="3" t="str">
        <f t="shared" si="5"/>
        <v/>
      </c>
      <c r="J111" s="3" t="str">
        <f t="shared" si="6"/>
        <v/>
      </c>
      <c r="K111" s="6" t="str">
        <f>IF(F111="","",VLOOKUP(F111,$A$5:$B$13,2,0)*'2017-18'!H111*IF(G111="Y",-1,1))</f>
        <v/>
      </c>
    </row>
    <row r="112" spans="1:11" x14ac:dyDescent="0.35">
      <c r="A112" s="4" t="s">
        <v>98</v>
      </c>
      <c r="B112" s="5"/>
      <c r="C112" s="5"/>
      <c r="D112" s="1"/>
      <c r="E112" s="1"/>
      <c r="F112" s="1"/>
      <c r="G112" s="1"/>
      <c r="H112" s="2">
        <f t="shared" si="4"/>
        <v>156.96907216494844</v>
      </c>
      <c r="I112" s="3" t="str">
        <f t="shared" si="5"/>
        <v/>
      </c>
      <c r="J112" s="3" t="str">
        <f t="shared" si="6"/>
        <v/>
      </c>
      <c r="K112" s="6" t="str">
        <f>IF(F112="","",VLOOKUP(F112,$A$5:$B$13,2,0)*'2017-18'!H112*IF(G112="Y",-1,1))</f>
        <v/>
      </c>
    </row>
    <row r="113" spans="1:11" x14ac:dyDescent="0.35">
      <c r="A113" s="4" t="s">
        <v>99</v>
      </c>
      <c r="B113" s="5"/>
      <c r="C113" s="5"/>
      <c r="D113" s="1"/>
      <c r="E113" s="1"/>
      <c r="F113" s="1"/>
      <c r="G113" s="1"/>
      <c r="H113" s="2">
        <f t="shared" si="4"/>
        <v>156.96907216494844</v>
      </c>
      <c r="I113" s="3" t="str">
        <f t="shared" si="5"/>
        <v/>
      </c>
      <c r="J113" s="3" t="str">
        <f t="shared" si="6"/>
        <v/>
      </c>
      <c r="K113" s="6" t="str">
        <f>IF(F113="","",VLOOKUP(F113,$A$5:$B$13,2,0)*'2017-18'!H113*IF(G113="Y",-1,1))</f>
        <v/>
      </c>
    </row>
    <row r="114" spans="1:11" x14ac:dyDescent="0.35">
      <c r="A114" s="4" t="s">
        <v>100</v>
      </c>
      <c r="B114" s="5"/>
      <c r="C114" s="5"/>
      <c r="D114" s="1"/>
      <c r="E114" s="1"/>
      <c r="F114" s="1"/>
      <c r="G114" s="1"/>
      <c r="H114" s="2">
        <f t="shared" si="4"/>
        <v>156.96907216494844</v>
      </c>
      <c r="I114" s="3" t="str">
        <f t="shared" si="5"/>
        <v/>
      </c>
      <c r="J114" s="3" t="str">
        <f t="shared" si="6"/>
        <v/>
      </c>
      <c r="K114" s="6" t="str">
        <f>IF(F114="","",VLOOKUP(F114,$A$5:$B$13,2,0)*'2017-18'!H114*IF(G114="Y",-1,1))</f>
        <v/>
      </c>
    </row>
    <row r="115" spans="1:11" x14ac:dyDescent="0.35">
      <c r="A115" s="4" t="s">
        <v>101</v>
      </c>
      <c r="B115" s="5"/>
      <c r="C115" s="5"/>
      <c r="D115" s="1"/>
      <c r="E115" s="1"/>
      <c r="F115" s="1"/>
      <c r="G115" s="1"/>
      <c r="H115" s="2">
        <f t="shared" si="4"/>
        <v>156.96907216494844</v>
      </c>
      <c r="I115" s="3" t="str">
        <f t="shared" si="5"/>
        <v/>
      </c>
      <c r="J115" s="3" t="str">
        <f t="shared" si="6"/>
        <v/>
      </c>
      <c r="K115" s="6" t="str">
        <f>IF(F115="","",VLOOKUP(F115,$A$5:$B$13,2,0)*'2017-18'!H115*IF(G115="Y",-1,1))</f>
        <v/>
      </c>
    </row>
    <row r="116" spans="1:11" x14ac:dyDescent="0.35">
      <c r="A116" s="4" t="s">
        <v>102</v>
      </c>
      <c r="B116" s="5"/>
      <c r="C116" s="5"/>
      <c r="D116" s="1"/>
      <c r="E116" s="1"/>
      <c r="F116" s="1"/>
      <c r="G116" s="1"/>
      <c r="H116" s="2">
        <f t="shared" si="4"/>
        <v>156.96907216494844</v>
      </c>
      <c r="I116" s="3" t="str">
        <f t="shared" si="5"/>
        <v/>
      </c>
      <c r="J116" s="3" t="str">
        <f t="shared" si="6"/>
        <v/>
      </c>
      <c r="K116" s="6" t="str">
        <f>IF(F116="","",VLOOKUP(F116,$A$5:$B$13,2,0)*'2017-18'!H116*IF(G116="Y",-1,1))</f>
        <v/>
      </c>
    </row>
  </sheetData>
  <sheetProtection sheet="1" formatCells="0"/>
  <conditionalFormatting sqref="D17:F116">
    <cfRule type="expression" dxfId="13" priority="8">
      <formula>COUNTBLANK($D17:$F17)&lt;2</formula>
    </cfRule>
  </conditionalFormatting>
  <dataValidations count="3">
    <dataValidation type="list" allowBlank="1" showInputMessage="1" showErrorMessage="1" sqref="G17:G116" xr:uid="{FF465E8C-45FE-412D-982B-34226720FBE6}">
      <formula1>"Y,N"</formula1>
    </dataValidation>
    <dataValidation type="list" allowBlank="1" showInputMessage="1" showErrorMessage="1" sqref="F17:F116" xr:uid="{A37F99B3-CAC4-4A27-B6C8-DBA03B6CE84B}">
      <formula1>"0,1,2,3,4,4+,5,6"</formula1>
    </dataValidation>
    <dataValidation type="date" allowBlank="1" showInputMessage="1" showErrorMessage="1" sqref="B17:C116" xr:uid="{5F64205D-4363-4E20-9598-B57A94B020A3}">
      <formula1>42826</formula1>
      <formula2>43190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91C4-DC70-4762-955D-FC2385C1ABFF}">
  <sheetPr codeName="Sheet41"/>
  <dimension ref="A1:G1204"/>
  <sheetViews>
    <sheetView topLeftCell="A46" zoomScale="70" zoomScaleNormal="70" workbookViewId="0">
      <selection activeCell="A1034" sqref="A1034:A1204"/>
    </sheetView>
  </sheetViews>
  <sheetFormatPr defaultRowHeight="15.5" outlineLevelRow="1" x14ac:dyDescent="0.35"/>
  <cols>
    <col min="1" max="1" width="9.84375" bestFit="1" customWidth="1"/>
    <col min="3" max="3" width="10.23046875" customWidth="1"/>
    <col min="5" max="5" width="9.84375" bestFit="1" customWidth="1"/>
    <col min="6" max="6" width="9.84375" style="27" bestFit="1" customWidth="1"/>
  </cols>
  <sheetData>
    <row r="1" spans="1:7" x14ac:dyDescent="0.35">
      <c r="A1" s="19" t="s">
        <v>107</v>
      </c>
      <c r="B1" s="19"/>
      <c r="C1" s="20"/>
    </row>
    <row r="2" spans="1:7" x14ac:dyDescent="0.35">
      <c r="A2" s="21" t="s">
        <v>108</v>
      </c>
      <c r="B2" s="21" t="s">
        <v>109</v>
      </c>
      <c r="C2" s="20"/>
      <c r="D2" s="21" t="s">
        <v>109</v>
      </c>
      <c r="E2" s="21" t="s">
        <v>110</v>
      </c>
      <c r="F2" s="27" t="s">
        <v>111</v>
      </c>
      <c r="G2" s="21" t="s">
        <v>112</v>
      </c>
    </row>
    <row r="3" spans="1:7" x14ac:dyDescent="0.35">
      <c r="A3" s="22">
        <v>41001</v>
      </c>
      <c r="B3" s="23" t="s">
        <v>113</v>
      </c>
      <c r="C3" s="24"/>
      <c r="D3" s="23" t="s">
        <v>114</v>
      </c>
      <c r="E3" s="22">
        <v>41730</v>
      </c>
      <c r="F3" s="27">
        <v>42094</v>
      </c>
      <c r="G3" s="25">
        <f t="shared" ref="G3:G10" si="0">NETWORKDAYS(E3,F3,Holidays)</f>
        <v>188</v>
      </c>
    </row>
    <row r="4" spans="1:7" x14ac:dyDescent="0.35">
      <c r="A4" s="22">
        <v>41002</v>
      </c>
      <c r="B4" s="23" t="s">
        <v>113</v>
      </c>
      <c r="C4" s="24"/>
      <c r="D4" s="23" t="s">
        <v>115</v>
      </c>
      <c r="E4" s="22">
        <v>42095</v>
      </c>
      <c r="F4" s="27">
        <v>42460</v>
      </c>
      <c r="G4" s="25">
        <f t="shared" si="0"/>
        <v>193</v>
      </c>
    </row>
    <row r="5" spans="1:7" x14ac:dyDescent="0.35">
      <c r="A5" s="22">
        <v>41003</v>
      </c>
      <c r="B5" s="23" t="s">
        <v>113</v>
      </c>
      <c r="C5" s="24"/>
      <c r="D5" s="23" t="s">
        <v>116</v>
      </c>
      <c r="E5" s="22">
        <v>42461</v>
      </c>
      <c r="F5" s="27">
        <v>42825</v>
      </c>
      <c r="G5" s="25">
        <f t="shared" si="0"/>
        <v>201</v>
      </c>
    </row>
    <row r="6" spans="1:7" x14ac:dyDescent="0.35">
      <c r="A6" s="22">
        <v>41004</v>
      </c>
      <c r="B6" s="23" t="s">
        <v>113</v>
      </c>
      <c r="C6" s="24"/>
      <c r="D6" s="23" t="s">
        <v>117</v>
      </c>
      <c r="E6" s="22">
        <v>42826</v>
      </c>
      <c r="F6" s="27">
        <v>43190</v>
      </c>
      <c r="G6" s="25">
        <f t="shared" si="0"/>
        <v>194</v>
      </c>
    </row>
    <row r="7" spans="1:7" x14ac:dyDescent="0.35">
      <c r="A7" s="22">
        <v>41005</v>
      </c>
      <c r="B7" s="23" t="s">
        <v>113</v>
      </c>
      <c r="C7" s="24"/>
      <c r="D7" s="23" t="s">
        <v>118</v>
      </c>
      <c r="E7" s="22">
        <v>43191</v>
      </c>
      <c r="F7" s="27">
        <v>43555</v>
      </c>
      <c r="G7" s="25">
        <f t="shared" si="0"/>
        <v>193</v>
      </c>
    </row>
    <row r="8" spans="1:7" x14ac:dyDescent="0.35">
      <c r="A8" s="22">
        <v>41008</v>
      </c>
      <c r="B8" s="23" t="s">
        <v>113</v>
      </c>
      <c r="C8" s="24"/>
      <c r="D8" s="23" t="s">
        <v>134</v>
      </c>
      <c r="E8" s="22">
        <v>43556</v>
      </c>
      <c r="F8" s="27">
        <v>43921</v>
      </c>
      <c r="G8" s="25">
        <f t="shared" si="0"/>
        <v>191</v>
      </c>
    </row>
    <row r="9" spans="1:7" x14ac:dyDescent="0.35">
      <c r="A9" s="22">
        <v>41009</v>
      </c>
      <c r="B9" s="23" t="s">
        <v>113</v>
      </c>
      <c r="C9" s="24"/>
      <c r="D9" s="35" t="s">
        <v>138</v>
      </c>
      <c r="E9" s="36">
        <v>43922</v>
      </c>
      <c r="F9" s="27">
        <v>44286</v>
      </c>
      <c r="G9" s="25">
        <f t="shared" si="0"/>
        <v>190</v>
      </c>
    </row>
    <row r="10" spans="1:7" x14ac:dyDescent="0.35">
      <c r="A10" s="22">
        <v>41010</v>
      </c>
      <c r="B10" s="23" t="s">
        <v>113</v>
      </c>
      <c r="C10" s="24"/>
      <c r="D10" s="35" t="s">
        <v>139</v>
      </c>
      <c r="E10" s="22">
        <v>44287</v>
      </c>
      <c r="F10" s="27">
        <v>44651</v>
      </c>
      <c r="G10" s="25">
        <f t="shared" si="0"/>
        <v>198</v>
      </c>
    </row>
    <row r="11" spans="1:7" x14ac:dyDescent="0.35">
      <c r="A11" s="22">
        <v>41011</v>
      </c>
      <c r="B11" s="23" t="s">
        <v>113</v>
      </c>
      <c r="C11" s="24"/>
      <c r="D11" s="35" t="s">
        <v>142</v>
      </c>
      <c r="E11" s="36">
        <v>44652</v>
      </c>
      <c r="F11" s="27">
        <v>45016</v>
      </c>
      <c r="G11" s="25">
        <f t="shared" ref="G11:G12" si="1">NETWORKDAYS(E11,F11,Holidays)</f>
        <v>193</v>
      </c>
    </row>
    <row r="12" spans="1:7" x14ac:dyDescent="0.35">
      <c r="A12" s="22">
        <v>41012</v>
      </c>
      <c r="B12" s="23" t="s">
        <v>113</v>
      </c>
      <c r="C12" s="24"/>
      <c r="D12" s="35" t="s">
        <v>144</v>
      </c>
      <c r="E12" s="22">
        <v>45017</v>
      </c>
      <c r="F12" s="27">
        <v>45382</v>
      </c>
      <c r="G12" s="25">
        <f t="shared" si="1"/>
        <v>192</v>
      </c>
    </row>
    <row r="13" spans="1:7" x14ac:dyDescent="0.35">
      <c r="A13" s="22">
        <v>41036</v>
      </c>
      <c r="B13" s="23" t="s">
        <v>113</v>
      </c>
      <c r="C13" s="24"/>
      <c r="D13" s="35" t="s">
        <v>146</v>
      </c>
      <c r="E13" s="36">
        <v>45383</v>
      </c>
      <c r="F13" s="27">
        <v>45747</v>
      </c>
      <c r="G13" s="25">
        <f t="shared" ref="G13:G14" si="2">NETWORKDAYS(E13,F13,Holidays)</f>
        <v>197</v>
      </c>
    </row>
    <row r="14" spans="1:7" x14ac:dyDescent="0.35">
      <c r="A14" s="22">
        <v>41064</v>
      </c>
      <c r="B14" s="23" t="s">
        <v>113</v>
      </c>
      <c r="C14" s="24"/>
      <c r="D14" s="35" t="s">
        <v>152</v>
      </c>
      <c r="E14" s="22">
        <v>45748</v>
      </c>
      <c r="F14" s="27">
        <v>46112</v>
      </c>
      <c r="G14" s="25">
        <f t="shared" si="2"/>
        <v>190</v>
      </c>
    </row>
    <row r="15" spans="1:7" outlineLevel="1" x14ac:dyDescent="0.35">
      <c r="A15" s="22">
        <v>41065</v>
      </c>
      <c r="B15" s="23" t="s">
        <v>113</v>
      </c>
      <c r="C15" s="24"/>
    </row>
    <row r="16" spans="1:7" outlineLevel="1" x14ac:dyDescent="0.35">
      <c r="A16" s="22">
        <v>41066</v>
      </c>
      <c r="B16" s="23" t="s">
        <v>113</v>
      </c>
      <c r="C16" s="24"/>
    </row>
    <row r="17" spans="1:3" outlineLevel="1" x14ac:dyDescent="0.35">
      <c r="A17" s="22">
        <v>41067</v>
      </c>
      <c r="B17" s="23" t="s">
        <v>113</v>
      </c>
      <c r="C17" s="24"/>
    </row>
    <row r="18" spans="1:3" outlineLevel="1" x14ac:dyDescent="0.35">
      <c r="A18" s="22">
        <v>41068</v>
      </c>
      <c r="B18" s="23" t="s">
        <v>113</v>
      </c>
      <c r="C18" s="24"/>
    </row>
    <row r="19" spans="1:3" outlineLevel="1" x14ac:dyDescent="0.35">
      <c r="A19" s="22">
        <v>41114</v>
      </c>
      <c r="B19" s="23" t="s">
        <v>113</v>
      </c>
      <c r="C19" s="24"/>
    </row>
    <row r="20" spans="1:3" outlineLevel="1" x14ac:dyDescent="0.35">
      <c r="A20" s="22">
        <v>41115</v>
      </c>
      <c r="B20" s="23" t="s">
        <v>113</v>
      </c>
      <c r="C20" s="24"/>
    </row>
    <row r="21" spans="1:3" outlineLevel="1" x14ac:dyDescent="0.35">
      <c r="A21" s="22">
        <v>41116</v>
      </c>
      <c r="B21" s="23" t="s">
        <v>113</v>
      </c>
      <c r="C21" s="24"/>
    </row>
    <row r="22" spans="1:3" outlineLevel="1" x14ac:dyDescent="0.35">
      <c r="A22" s="22">
        <v>41117</v>
      </c>
      <c r="B22" s="23" t="s">
        <v>113</v>
      </c>
      <c r="C22" s="24"/>
    </row>
    <row r="23" spans="1:3" outlineLevel="1" x14ac:dyDescent="0.35">
      <c r="A23" s="22">
        <v>41120</v>
      </c>
      <c r="B23" s="23" t="s">
        <v>113</v>
      </c>
      <c r="C23" s="24"/>
    </row>
    <row r="24" spans="1:3" outlineLevel="1" x14ac:dyDescent="0.35">
      <c r="A24" s="22">
        <v>41121</v>
      </c>
      <c r="B24" s="23" t="s">
        <v>113</v>
      </c>
      <c r="C24" s="24"/>
    </row>
    <row r="25" spans="1:3" outlineLevel="1" x14ac:dyDescent="0.35">
      <c r="A25" s="22">
        <v>41122</v>
      </c>
      <c r="B25" s="23" t="s">
        <v>113</v>
      </c>
      <c r="C25" s="24"/>
    </row>
    <row r="26" spans="1:3" outlineLevel="1" x14ac:dyDescent="0.35">
      <c r="A26" s="22">
        <v>41123</v>
      </c>
      <c r="B26" s="23" t="s">
        <v>113</v>
      </c>
      <c r="C26" s="24"/>
    </row>
    <row r="27" spans="1:3" outlineLevel="1" x14ac:dyDescent="0.35">
      <c r="A27" s="22">
        <v>41124</v>
      </c>
      <c r="B27" s="23" t="s">
        <v>113</v>
      </c>
      <c r="C27" s="24"/>
    </row>
    <row r="28" spans="1:3" outlineLevel="1" x14ac:dyDescent="0.35">
      <c r="A28" s="22">
        <v>41127</v>
      </c>
      <c r="B28" s="23" t="s">
        <v>113</v>
      </c>
      <c r="C28" s="24"/>
    </row>
    <row r="29" spans="1:3" outlineLevel="1" x14ac:dyDescent="0.35">
      <c r="A29" s="22">
        <v>41128</v>
      </c>
      <c r="B29" s="23" t="s">
        <v>113</v>
      </c>
      <c r="C29" s="24"/>
    </row>
    <row r="30" spans="1:3" outlineLevel="1" x14ac:dyDescent="0.35">
      <c r="A30" s="22">
        <v>41129</v>
      </c>
      <c r="B30" s="23" t="s">
        <v>113</v>
      </c>
      <c r="C30" s="24"/>
    </row>
    <row r="31" spans="1:3" outlineLevel="1" x14ac:dyDescent="0.35">
      <c r="A31" s="22">
        <v>41130</v>
      </c>
      <c r="B31" s="23" t="s">
        <v>113</v>
      </c>
      <c r="C31" s="24"/>
    </row>
    <row r="32" spans="1:3" outlineLevel="1" x14ac:dyDescent="0.35">
      <c r="A32" s="22">
        <v>41131</v>
      </c>
      <c r="B32" s="23" t="s">
        <v>113</v>
      </c>
      <c r="C32" s="24"/>
    </row>
    <row r="33" spans="1:3" outlineLevel="1" x14ac:dyDescent="0.35">
      <c r="A33" s="22">
        <v>41134</v>
      </c>
      <c r="B33" s="23" t="s">
        <v>113</v>
      </c>
      <c r="C33" s="24"/>
    </row>
    <row r="34" spans="1:3" outlineLevel="1" x14ac:dyDescent="0.35">
      <c r="A34" s="22">
        <v>41135</v>
      </c>
      <c r="B34" s="23" t="s">
        <v>113</v>
      </c>
      <c r="C34" s="24"/>
    </row>
    <row r="35" spans="1:3" outlineLevel="1" x14ac:dyDescent="0.35">
      <c r="A35" s="22">
        <v>41136</v>
      </c>
      <c r="B35" s="23" t="s">
        <v>113</v>
      </c>
      <c r="C35" s="24"/>
    </row>
    <row r="36" spans="1:3" outlineLevel="1" x14ac:dyDescent="0.35">
      <c r="A36" s="22">
        <v>41137</v>
      </c>
      <c r="B36" s="23" t="s">
        <v>113</v>
      </c>
      <c r="C36" s="24"/>
    </row>
    <row r="37" spans="1:3" outlineLevel="1" x14ac:dyDescent="0.35">
      <c r="A37" s="22">
        <v>41138</v>
      </c>
      <c r="B37" s="23" t="s">
        <v>113</v>
      </c>
      <c r="C37" s="24"/>
    </row>
    <row r="38" spans="1:3" outlineLevel="1" x14ac:dyDescent="0.35">
      <c r="A38" s="22">
        <v>41141</v>
      </c>
      <c r="B38" s="23" t="s">
        <v>113</v>
      </c>
      <c r="C38" s="24"/>
    </row>
    <row r="39" spans="1:3" outlineLevel="1" x14ac:dyDescent="0.35">
      <c r="A39" s="22">
        <v>41142</v>
      </c>
      <c r="B39" s="23" t="s">
        <v>113</v>
      </c>
      <c r="C39" s="24"/>
    </row>
    <row r="40" spans="1:3" outlineLevel="1" x14ac:dyDescent="0.35">
      <c r="A40" s="22">
        <v>41143</v>
      </c>
      <c r="B40" s="23" t="s">
        <v>113</v>
      </c>
      <c r="C40" s="24"/>
    </row>
    <row r="41" spans="1:3" outlineLevel="1" x14ac:dyDescent="0.35">
      <c r="A41" s="22">
        <v>41144</v>
      </c>
      <c r="B41" s="23" t="s">
        <v>113</v>
      </c>
      <c r="C41" s="24"/>
    </row>
    <row r="42" spans="1:3" outlineLevel="1" x14ac:dyDescent="0.35">
      <c r="A42" s="22">
        <v>41145</v>
      </c>
      <c r="B42" s="23" t="s">
        <v>113</v>
      </c>
      <c r="C42" s="24"/>
    </row>
    <row r="43" spans="1:3" outlineLevel="1" x14ac:dyDescent="0.35">
      <c r="A43" s="22">
        <v>41148</v>
      </c>
      <c r="B43" s="23" t="s">
        <v>113</v>
      </c>
      <c r="C43" s="24"/>
    </row>
    <row r="44" spans="1:3" outlineLevel="1" x14ac:dyDescent="0.35">
      <c r="A44" s="22">
        <v>41149</v>
      </c>
      <c r="B44" s="23" t="s">
        <v>113</v>
      </c>
      <c r="C44" s="24"/>
    </row>
    <row r="45" spans="1:3" outlineLevel="1" x14ac:dyDescent="0.35">
      <c r="A45" s="22">
        <v>41150</v>
      </c>
      <c r="B45" s="23" t="s">
        <v>113</v>
      </c>
      <c r="C45" s="24"/>
    </row>
    <row r="46" spans="1:3" outlineLevel="1" x14ac:dyDescent="0.35">
      <c r="A46" s="22">
        <v>41151</v>
      </c>
      <c r="B46" s="23" t="s">
        <v>113</v>
      </c>
      <c r="C46" s="24"/>
    </row>
    <row r="47" spans="1:3" outlineLevel="1" x14ac:dyDescent="0.35">
      <c r="A47" s="22">
        <v>41152</v>
      </c>
      <c r="B47" s="23" t="s">
        <v>113</v>
      </c>
      <c r="C47" s="24"/>
    </row>
    <row r="48" spans="1:3" outlineLevel="1" x14ac:dyDescent="0.35">
      <c r="A48" s="22">
        <v>41211</v>
      </c>
      <c r="B48" s="23" t="s">
        <v>113</v>
      </c>
      <c r="C48" s="24"/>
    </row>
    <row r="49" spans="1:3" outlineLevel="1" x14ac:dyDescent="0.35">
      <c r="A49" s="22">
        <v>41212</v>
      </c>
      <c r="B49" s="23" t="s">
        <v>113</v>
      </c>
      <c r="C49" s="24"/>
    </row>
    <row r="50" spans="1:3" outlineLevel="1" x14ac:dyDescent="0.35">
      <c r="A50" s="22">
        <v>41213</v>
      </c>
      <c r="B50" s="23" t="s">
        <v>113</v>
      </c>
      <c r="C50" s="24"/>
    </row>
    <row r="51" spans="1:3" outlineLevel="1" x14ac:dyDescent="0.35">
      <c r="A51" s="22">
        <v>41214</v>
      </c>
      <c r="B51" s="23" t="s">
        <v>113</v>
      </c>
      <c r="C51" s="24"/>
    </row>
    <row r="52" spans="1:3" outlineLevel="1" x14ac:dyDescent="0.35">
      <c r="A52" s="22">
        <v>41215</v>
      </c>
      <c r="B52" s="23" t="s">
        <v>113</v>
      </c>
      <c r="C52" s="24"/>
    </row>
    <row r="53" spans="1:3" outlineLevel="1" x14ac:dyDescent="0.35">
      <c r="A53" s="22">
        <v>41267</v>
      </c>
      <c r="B53" s="23" t="s">
        <v>113</v>
      </c>
      <c r="C53" s="24"/>
    </row>
    <row r="54" spans="1:3" outlineLevel="1" x14ac:dyDescent="0.35">
      <c r="A54" s="22">
        <v>41268</v>
      </c>
      <c r="B54" s="23" t="s">
        <v>113</v>
      </c>
      <c r="C54" s="24"/>
    </row>
    <row r="55" spans="1:3" outlineLevel="1" x14ac:dyDescent="0.35">
      <c r="A55" s="22">
        <v>41269</v>
      </c>
      <c r="B55" s="23" t="s">
        <v>113</v>
      </c>
      <c r="C55" s="24"/>
    </row>
    <row r="56" spans="1:3" outlineLevel="1" x14ac:dyDescent="0.35">
      <c r="A56" s="22">
        <v>41270</v>
      </c>
      <c r="B56" s="23" t="s">
        <v>113</v>
      </c>
      <c r="C56" s="24"/>
    </row>
    <row r="57" spans="1:3" outlineLevel="1" x14ac:dyDescent="0.35">
      <c r="A57" s="22">
        <v>41271</v>
      </c>
      <c r="B57" s="23" t="s">
        <v>113</v>
      </c>
      <c r="C57" s="24"/>
    </row>
    <row r="58" spans="1:3" outlineLevel="1" x14ac:dyDescent="0.35">
      <c r="A58" s="22">
        <v>41274</v>
      </c>
      <c r="B58" s="23" t="s">
        <v>113</v>
      </c>
      <c r="C58" s="24"/>
    </row>
    <row r="59" spans="1:3" outlineLevel="1" x14ac:dyDescent="0.35">
      <c r="A59" s="22">
        <v>41275</v>
      </c>
      <c r="B59" s="23" t="s">
        <v>113</v>
      </c>
      <c r="C59" s="24"/>
    </row>
    <row r="60" spans="1:3" outlineLevel="1" x14ac:dyDescent="0.35">
      <c r="A60" s="22">
        <v>41276</v>
      </c>
      <c r="B60" s="23" t="s">
        <v>113</v>
      </c>
      <c r="C60" s="24"/>
    </row>
    <row r="61" spans="1:3" outlineLevel="1" x14ac:dyDescent="0.35">
      <c r="A61" s="22">
        <v>41277</v>
      </c>
      <c r="B61" s="23" t="s">
        <v>113</v>
      </c>
      <c r="C61" s="24"/>
    </row>
    <row r="62" spans="1:3" outlineLevel="1" x14ac:dyDescent="0.35">
      <c r="A62" s="22">
        <v>41278</v>
      </c>
      <c r="B62" s="23" t="s">
        <v>113</v>
      </c>
      <c r="C62" s="24"/>
    </row>
    <row r="63" spans="1:3" outlineLevel="1" x14ac:dyDescent="0.35">
      <c r="A63" s="22">
        <v>41323</v>
      </c>
      <c r="B63" s="23" t="s">
        <v>113</v>
      </c>
      <c r="C63" s="24"/>
    </row>
    <row r="64" spans="1:3" outlineLevel="1" x14ac:dyDescent="0.35">
      <c r="A64" s="22">
        <v>41324</v>
      </c>
      <c r="B64" s="23" t="s">
        <v>113</v>
      </c>
      <c r="C64" s="24"/>
    </row>
    <row r="65" spans="1:3" outlineLevel="1" x14ac:dyDescent="0.35">
      <c r="A65" s="22">
        <v>41325</v>
      </c>
      <c r="B65" s="23" t="s">
        <v>113</v>
      </c>
      <c r="C65" s="24"/>
    </row>
    <row r="66" spans="1:3" outlineLevel="1" x14ac:dyDescent="0.35">
      <c r="A66" s="22">
        <v>41326</v>
      </c>
      <c r="B66" s="23" t="s">
        <v>113</v>
      </c>
      <c r="C66" s="24"/>
    </row>
    <row r="67" spans="1:3" outlineLevel="1" x14ac:dyDescent="0.35">
      <c r="A67" s="22">
        <v>41327</v>
      </c>
      <c r="B67" s="23" t="s">
        <v>113</v>
      </c>
      <c r="C67" s="24"/>
    </row>
    <row r="68" spans="1:3" outlineLevel="1" x14ac:dyDescent="0.35">
      <c r="A68" s="22">
        <v>41362</v>
      </c>
      <c r="B68" s="23" t="s">
        <v>113</v>
      </c>
      <c r="C68" s="24"/>
    </row>
    <row r="69" spans="1:3" outlineLevel="1" x14ac:dyDescent="0.35">
      <c r="A69" s="26">
        <v>41365</v>
      </c>
      <c r="B69" s="21" t="s">
        <v>119</v>
      </c>
      <c r="C69" s="24"/>
    </row>
    <row r="70" spans="1:3" outlineLevel="1" x14ac:dyDescent="0.35">
      <c r="A70" s="26">
        <v>41366</v>
      </c>
      <c r="B70" s="21" t="s">
        <v>119</v>
      </c>
      <c r="C70" s="24"/>
    </row>
    <row r="71" spans="1:3" outlineLevel="1" x14ac:dyDescent="0.35">
      <c r="A71" s="26">
        <v>41367</v>
      </c>
      <c r="B71" s="21" t="s">
        <v>119</v>
      </c>
      <c r="C71" s="24"/>
    </row>
    <row r="72" spans="1:3" outlineLevel="1" x14ac:dyDescent="0.35">
      <c r="A72" s="26">
        <v>41368</v>
      </c>
      <c r="B72" s="21" t="s">
        <v>119</v>
      </c>
      <c r="C72" s="24"/>
    </row>
    <row r="73" spans="1:3" outlineLevel="1" x14ac:dyDescent="0.35">
      <c r="A73" s="26">
        <v>41369</v>
      </c>
      <c r="B73" s="21" t="s">
        <v>119</v>
      </c>
      <c r="C73" s="24"/>
    </row>
    <row r="74" spans="1:3" outlineLevel="1" x14ac:dyDescent="0.35">
      <c r="A74" s="26">
        <v>41372</v>
      </c>
      <c r="B74" s="21" t="s">
        <v>119</v>
      </c>
      <c r="C74" s="24"/>
    </row>
    <row r="75" spans="1:3" outlineLevel="1" x14ac:dyDescent="0.35">
      <c r="A75" s="26">
        <v>41373</v>
      </c>
      <c r="B75" s="21" t="s">
        <v>119</v>
      </c>
      <c r="C75" s="24"/>
    </row>
    <row r="76" spans="1:3" outlineLevel="1" x14ac:dyDescent="0.35">
      <c r="A76" s="26">
        <v>41374</v>
      </c>
      <c r="B76" s="21" t="s">
        <v>119</v>
      </c>
      <c r="C76" s="24"/>
    </row>
    <row r="77" spans="1:3" outlineLevel="1" x14ac:dyDescent="0.35">
      <c r="A77" s="26">
        <v>41375</v>
      </c>
      <c r="B77" s="21" t="s">
        <v>119</v>
      </c>
      <c r="C77" s="24"/>
    </row>
    <row r="78" spans="1:3" outlineLevel="1" x14ac:dyDescent="0.35">
      <c r="A78" s="26">
        <v>41376</v>
      </c>
      <c r="B78" s="21" t="s">
        <v>119</v>
      </c>
      <c r="C78" s="24"/>
    </row>
    <row r="79" spans="1:3" outlineLevel="1" x14ac:dyDescent="0.35">
      <c r="A79" s="26">
        <v>41400</v>
      </c>
      <c r="B79" s="21" t="s">
        <v>119</v>
      </c>
      <c r="C79" s="24"/>
    </row>
    <row r="80" spans="1:3" outlineLevel="1" x14ac:dyDescent="0.35">
      <c r="A80" s="26">
        <v>41421</v>
      </c>
      <c r="B80" s="21" t="s">
        <v>119</v>
      </c>
      <c r="C80" s="24"/>
    </row>
    <row r="81" spans="1:3" outlineLevel="1" x14ac:dyDescent="0.35">
      <c r="A81" s="26">
        <v>41422</v>
      </c>
      <c r="B81" s="21" t="s">
        <v>119</v>
      </c>
      <c r="C81" s="24"/>
    </row>
    <row r="82" spans="1:3" outlineLevel="1" x14ac:dyDescent="0.35">
      <c r="A82" s="26">
        <v>41423</v>
      </c>
      <c r="B82" s="21" t="s">
        <v>119</v>
      </c>
      <c r="C82" s="24"/>
    </row>
    <row r="83" spans="1:3" outlineLevel="1" x14ac:dyDescent="0.35">
      <c r="A83" s="26">
        <v>41424</v>
      </c>
      <c r="B83" s="21" t="s">
        <v>119</v>
      </c>
      <c r="C83" s="24"/>
    </row>
    <row r="84" spans="1:3" outlineLevel="1" x14ac:dyDescent="0.35">
      <c r="A84" s="26">
        <v>41425</v>
      </c>
      <c r="B84" s="21" t="s">
        <v>119</v>
      </c>
      <c r="C84" s="24"/>
    </row>
    <row r="85" spans="1:3" outlineLevel="1" x14ac:dyDescent="0.35">
      <c r="A85" s="26">
        <v>41479</v>
      </c>
      <c r="B85" s="21" t="s">
        <v>119</v>
      </c>
      <c r="C85" s="24"/>
    </row>
    <row r="86" spans="1:3" outlineLevel="1" x14ac:dyDescent="0.35">
      <c r="A86" s="26">
        <v>41480</v>
      </c>
      <c r="B86" s="21" t="s">
        <v>119</v>
      </c>
      <c r="C86" s="24"/>
    </row>
    <row r="87" spans="1:3" outlineLevel="1" x14ac:dyDescent="0.35">
      <c r="A87" s="26">
        <v>41481</v>
      </c>
      <c r="B87" s="21" t="s">
        <v>119</v>
      </c>
      <c r="C87" s="24"/>
    </row>
    <row r="88" spans="1:3" outlineLevel="1" x14ac:dyDescent="0.35">
      <c r="A88" s="26">
        <v>41484</v>
      </c>
      <c r="B88" s="21" t="s">
        <v>119</v>
      </c>
      <c r="C88" s="24"/>
    </row>
    <row r="89" spans="1:3" outlineLevel="1" x14ac:dyDescent="0.35">
      <c r="A89" s="26">
        <v>41485</v>
      </c>
      <c r="B89" s="21" t="s">
        <v>119</v>
      </c>
      <c r="C89" s="24"/>
    </row>
    <row r="90" spans="1:3" outlineLevel="1" x14ac:dyDescent="0.35">
      <c r="A90" s="26">
        <v>41486</v>
      </c>
      <c r="B90" s="21" t="s">
        <v>119</v>
      </c>
      <c r="C90" s="24"/>
    </row>
    <row r="91" spans="1:3" outlineLevel="1" x14ac:dyDescent="0.35">
      <c r="A91" s="26">
        <v>41487</v>
      </c>
      <c r="B91" s="21" t="s">
        <v>119</v>
      </c>
      <c r="C91" s="24"/>
    </row>
    <row r="92" spans="1:3" outlineLevel="1" x14ac:dyDescent="0.35">
      <c r="A92" s="26">
        <v>41488</v>
      </c>
      <c r="B92" s="21" t="s">
        <v>119</v>
      </c>
      <c r="C92" s="24"/>
    </row>
    <row r="93" spans="1:3" outlineLevel="1" x14ac:dyDescent="0.35">
      <c r="A93" s="26">
        <v>41491</v>
      </c>
      <c r="B93" s="21" t="s">
        <v>119</v>
      </c>
      <c r="C93" s="24"/>
    </row>
    <row r="94" spans="1:3" outlineLevel="1" x14ac:dyDescent="0.35">
      <c r="A94" s="26">
        <v>41492</v>
      </c>
      <c r="B94" s="21" t="s">
        <v>119</v>
      </c>
      <c r="C94" s="24"/>
    </row>
    <row r="95" spans="1:3" outlineLevel="1" x14ac:dyDescent="0.35">
      <c r="A95" s="26">
        <v>41493</v>
      </c>
      <c r="B95" s="21" t="s">
        <v>119</v>
      </c>
      <c r="C95" s="24"/>
    </row>
    <row r="96" spans="1:3" outlineLevel="1" x14ac:dyDescent="0.35">
      <c r="A96" s="26">
        <v>41494</v>
      </c>
      <c r="B96" s="21" t="s">
        <v>119</v>
      </c>
      <c r="C96" s="24"/>
    </row>
    <row r="97" spans="1:3" outlineLevel="1" x14ac:dyDescent="0.35">
      <c r="A97" s="26">
        <v>41495</v>
      </c>
      <c r="B97" s="21" t="s">
        <v>119</v>
      </c>
      <c r="C97" s="24"/>
    </row>
    <row r="98" spans="1:3" outlineLevel="1" x14ac:dyDescent="0.35">
      <c r="A98" s="26">
        <v>41498</v>
      </c>
      <c r="B98" s="21" t="s">
        <v>119</v>
      </c>
      <c r="C98" s="24"/>
    </row>
    <row r="99" spans="1:3" outlineLevel="1" x14ac:dyDescent="0.35">
      <c r="A99" s="26">
        <v>41499</v>
      </c>
      <c r="B99" s="21" t="s">
        <v>119</v>
      </c>
      <c r="C99" s="24"/>
    </row>
    <row r="100" spans="1:3" outlineLevel="1" x14ac:dyDescent="0.35">
      <c r="A100" s="26">
        <v>41500</v>
      </c>
      <c r="B100" s="21" t="s">
        <v>119</v>
      </c>
      <c r="C100" s="24"/>
    </row>
    <row r="101" spans="1:3" outlineLevel="1" x14ac:dyDescent="0.35">
      <c r="A101" s="26">
        <v>41501</v>
      </c>
      <c r="B101" s="21" t="s">
        <v>119</v>
      </c>
      <c r="C101" s="24"/>
    </row>
    <row r="102" spans="1:3" outlineLevel="1" x14ac:dyDescent="0.35">
      <c r="A102" s="26">
        <v>41502</v>
      </c>
      <c r="B102" s="21" t="s">
        <v>119</v>
      </c>
      <c r="C102" s="24"/>
    </row>
    <row r="103" spans="1:3" outlineLevel="1" x14ac:dyDescent="0.35">
      <c r="A103" s="26">
        <v>41505</v>
      </c>
      <c r="B103" s="21" t="s">
        <v>119</v>
      </c>
      <c r="C103" s="24"/>
    </row>
    <row r="104" spans="1:3" outlineLevel="1" x14ac:dyDescent="0.35">
      <c r="A104" s="26">
        <v>41506</v>
      </c>
      <c r="B104" s="21" t="s">
        <v>119</v>
      </c>
      <c r="C104" s="24"/>
    </row>
    <row r="105" spans="1:3" outlineLevel="1" x14ac:dyDescent="0.35">
      <c r="A105" s="26">
        <v>41507</v>
      </c>
      <c r="B105" s="21" t="s">
        <v>119</v>
      </c>
      <c r="C105" s="24"/>
    </row>
    <row r="106" spans="1:3" outlineLevel="1" x14ac:dyDescent="0.35">
      <c r="A106" s="26">
        <v>41508</v>
      </c>
      <c r="B106" s="21" t="s">
        <v>119</v>
      </c>
      <c r="C106" s="24"/>
    </row>
    <row r="107" spans="1:3" outlineLevel="1" x14ac:dyDescent="0.35">
      <c r="A107" s="26">
        <v>41509</v>
      </c>
      <c r="B107" s="21" t="s">
        <v>119</v>
      </c>
      <c r="C107" s="24"/>
    </row>
    <row r="108" spans="1:3" outlineLevel="1" x14ac:dyDescent="0.35">
      <c r="A108" s="26">
        <v>41512</v>
      </c>
      <c r="B108" s="21" t="s">
        <v>119</v>
      </c>
      <c r="C108" s="24"/>
    </row>
    <row r="109" spans="1:3" outlineLevel="1" x14ac:dyDescent="0.35">
      <c r="A109" s="26">
        <v>41513</v>
      </c>
      <c r="B109" s="21" t="s">
        <v>119</v>
      </c>
      <c r="C109" s="24"/>
    </row>
    <row r="110" spans="1:3" outlineLevel="1" x14ac:dyDescent="0.35">
      <c r="A110" s="26">
        <v>41514</v>
      </c>
      <c r="B110" s="21" t="s">
        <v>119</v>
      </c>
      <c r="C110" s="24"/>
    </row>
    <row r="111" spans="1:3" outlineLevel="1" x14ac:dyDescent="0.35">
      <c r="A111" s="26">
        <v>41515</v>
      </c>
      <c r="B111" s="21" t="s">
        <v>119</v>
      </c>
      <c r="C111" s="24"/>
    </row>
    <row r="112" spans="1:3" outlineLevel="1" x14ac:dyDescent="0.35">
      <c r="A112" s="26">
        <v>41516</v>
      </c>
      <c r="B112" s="21" t="s">
        <v>119</v>
      </c>
      <c r="C112" s="24"/>
    </row>
    <row r="113" spans="1:3" outlineLevel="1" x14ac:dyDescent="0.35">
      <c r="A113" s="26">
        <v>41575</v>
      </c>
      <c r="B113" s="21" t="s">
        <v>119</v>
      </c>
      <c r="C113" s="24"/>
    </row>
    <row r="114" spans="1:3" outlineLevel="1" x14ac:dyDescent="0.35">
      <c r="A114" s="26">
        <v>41576</v>
      </c>
      <c r="B114" s="21" t="s">
        <v>119</v>
      </c>
      <c r="C114" s="24"/>
    </row>
    <row r="115" spans="1:3" outlineLevel="1" x14ac:dyDescent="0.35">
      <c r="A115" s="26">
        <v>41577</v>
      </c>
      <c r="B115" s="21" t="s">
        <v>119</v>
      </c>
      <c r="C115" s="24"/>
    </row>
    <row r="116" spans="1:3" outlineLevel="1" x14ac:dyDescent="0.35">
      <c r="A116" s="26">
        <v>41578</v>
      </c>
      <c r="B116" s="21" t="s">
        <v>119</v>
      </c>
      <c r="C116" s="24"/>
    </row>
    <row r="117" spans="1:3" outlineLevel="1" x14ac:dyDescent="0.35">
      <c r="A117" s="26">
        <v>41579</v>
      </c>
      <c r="B117" s="21" t="s">
        <v>119</v>
      </c>
      <c r="C117" s="24"/>
    </row>
    <row r="118" spans="1:3" outlineLevel="1" x14ac:dyDescent="0.35">
      <c r="A118" s="26">
        <v>41631</v>
      </c>
      <c r="B118" s="21" t="s">
        <v>119</v>
      </c>
      <c r="C118" s="24"/>
    </row>
    <row r="119" spans="1:3" outlineLevel="1" x14ac:dyDescent="0.35">
      <c r="A119" s="26">
        <v>41632</v>
      </c>
      <c r="B119" s="21" t="s">
        <v>119</v>
      </c>
      <c r="C119" s="24"/>
    </row>
    <row r="120" spans="1:3" outlineLevel="1" x14ac:dyDescent="0.35">
      <c r="A120" s="26">
        <v>41633</v>
      </c>
      <c r="B120" s="21" t="s">
        <v>119</v>
      </c>
      <c r="C120" s="24"/>
    </row>
    <row r="121" spans="1:3" outlineLevel="1" x14ac:dyDescent="0.35">
      <c r="A121" s="26">
        <v>41634</v>
      </c>
      <c r="B121" s="21" t="s">
        <v>119</v>
      </c>
      <c r="C121" s="24"/>
    </row>
    <row r="122" spans="1:3" outlineLevel="1" x14ac:dyDescent="0.35">
      <c r="A122" s="26">
        <v>41635</v>
      </c>
      <c r="B122" s="21" t="s">
        <v>119</v>
      </c>
      <c r="C122" s="24"/>
    </row>
    <row r="123" spans="1:3" outlineLevel="1" x14ac:dyDescent="0.35">
      <c r="A123" s="26">
        <v>41638</v>
      </c>
      <c r="B123" s="21" t="s">
        <v>119</v>
      </c>
      <c r="C123" s="24"/>
    </row>
    <row r="124" spans="1:3" outlineLevel="1" x14ac:dyDescent="0.35">
      <c r="A124" s="26">
        <v>41639</v>
      </c>
      <c r="B124" s="21" t="s">
        <v>119</v>
      </c>
      <c r="C124" s="24"/>
    </row>
    <row r="125" spans="1:3" outlineLevel="1" x14ac:dyDescent="0.35">
      <c r="A125" s="26">
        <v>41640</v>
      </c>
      <c r="B125" s="21" t="s">
        <v>119</v>
      </c>
      <c r="C125" s="24"/>
    </row>
    <row r="126" spans="1:3" outlineLevel="1" x14ac:dyDescent="0.35">
      <c r="A126" s="26">
        <v>41641</v>
      </c>
      <c r="B126" s="21" t="s">
        <v>119</v>
      </c>
      <c r="C126" s="24"/>
    </row>
    <row r="127" spans="1:3" outlineLevel="1" x14ac:dyDescent="0.35">
      <c r="A127" s="26">
        <v>41642</v>
      </c>
      <c r="B127" s="21" t="s">
        <v>119</v>
      </c>
      <c r="C127" s="24"/>
    </row>
    <row r="128" spans="1:3" outlineLevel="1" x14ac:dyDescent="0.35">
      <c r="A128" s="26">
        <v>41687</v>
      </c>
      <c r="B128" s="21" t="s">
        <v>119</v>
      </c>
      <c r="C128" s="24"/>
    </row>
    <row r="129" spans="1:3" outlineLevel="1" x14ac:dyDescent="0.35">
      <c r="A129" s="26">
        <v>41688</v>
      </c>
      <c r="B129" s="21" t="s">
        <v>119</v>
      </c>
      <c r="C129" s="24"/>
    </row>
    <row r="130" spans="1:3" outlineLevel="1" x14ac:dyDescent="0.35">
      <c r="A130" s="26">
        <v>41689</v>
      </c>
      <c r="B130" s="21" t="s">
        <v>119</v>
      </c>
      <c r="C130" s="24"/>
    </row>
    <row r="131" spans="1:3" outlineLevel="1" x14ac:dyDescent="0.35">
      <c r="A131" s="26">
        <v>41690</v>
      </c>
      <c r="B131" s="21" t="s">
        <v>119</v>
      </c>
      <c r="C131" s="24"/>
    </row>
    <row r="132" spans="1:3" outlineLevel="1" x14ac:dyDescent="0.35">
      <c r="A132" s="26">
        <v>41691</v>
      </c>
      <c r="B132" s="21" t="s">
        <v>119</v>
      </c>
      <c r="C132" s="24"/>
    </row>
    <row r="133" spans="1:3" outlineLevel="1" x14ac:dyDescent="0.35">
      <c r="A133" s="22">
        <v>41730</v>
      </c>
      <c r="B133" s="23" t="s">
        <v>114</v>
      </c>
      <c r="C133" s="24"/>
    </row>
    <row r="134" spans="1:3" outlineLevel="1" x14ac:dyDescent="0.35">
      <c r="A134" s="22">
        <v>41731</v>
      </c>
      <c r="B134" s="23" t="s">
        <v>114</v>
      </c>
      <c r="C134" s="24"/>
    </row>
    <row r="135" spans="1:3" outlineLevel="1" x14ac:dyDescent="0.35">
      <c r="A135" s="22">
        <v>41732</v>
      </c>
      <c r="B135" s="23" t="s">
        <v>114</v>
      </c>
      <c r="C135" s="24"/>
    </row>
    <row r="136" spans="1:3" outlineLevel="1" x14ac:dyDescent="0.35">
      <c r="A136" s="22">
        <v>41733</v>
      </c>
      <c r="B136" s="23" t="s">
        <v>114</v>
      </c>
      <c r="C136" s="24"/>
    </row>
    <row r="137" spans="1:3" outlineLevel="1" x14ac:dyDescent="0.35">
      <c r="A137" s="22">
        <v>41736</v>
      </c>
      <c r="B137" s="23" t="s">
        <v>114</v>
      </c>
      <c r="C137" s="24"/>
    </row>
    <row r="138" spans="1:3" outlineLevel="1" x14ac:dyDescent="0.35">
      <c r="A138" s="22">
        <v>41737</v>
      </c>
      <c r="B138" s="23" t="s">
        <v>114</v>
      </c>
      <c r="C138" s="24"/>
    </row>
    <row r="139" spans="1:3" outlineLevel="1" x14ac:dyDescent="0.35">
      <c r="A139" s="22">
        <v>41738</v>
      </c>
      <c r="B139" s="23" t="s">
        <v>114</v>
      </c>
      <c r="C139" s="24"/>
    </row>
    <row r="140" spans="1:3" outlineLevel="1" x14ac:dyDescent="0.35">
      <c r="A140" s="22">
        <v>41739</v>
      </c>
      <c r="B140" s="23" t="s">
        <v>114</v>
      </c>
      <c r="C140" s="24"/>
    </row>
    <row r="141" spans="1:3" outlineLevel="1" x14ac:dyDescent="0.35">
      <c r="A141" s="22">
        <v>41740</v>
      </c>
      <c r="B141" s="23" t="s">
        <v>114</v>
      </c>
      <c r="C141" s="24"/>
    </row>
    <row r="142" spans="1:3" outlineLevel="1" x14ac:dyDescent="0.35">
      <c r="A142" s="22">
        <v>41743</v>
      </c>
      <c r="B142" s="23" t="s">
        <v>114</v>
      </c>
      <c r="C142" s="24"/>
    </row>
    <row r="143" spans="1:3" outlineLevel="1" x14ac:dyDescent="0.35">
      <c r="A143" s="22">
        <v>41744</v>
      </c>
      <c r="B143" s="23" t="s">
        <v>114</v>
      </c>
      <c r="C143" s="24"/>
    </row>
    <row r="144" spans="1:3" outlineLevel="1" x14ac:dyDescent="0.35">
      <c r="A144" s="22">
        <v>41745</v>
      </c>
      <c r="B144" s="23" t="s">
        <v>114</v>
      </c>
      <c r="C144" s="24"/>
    </row>
    <row r="145" spans="1:3" outlineLevel="1" x14ac:dyDescent="0.35">
      <c r="A145" s="22">
        <v>41746</v>
      </c>
      <c r="B145" s="23" t="s">
        <v>114</v>
      </c>
      <c r="C145" s="24"/>
    </row>
    <row r="146" spans="1:3" outlineLevel="1" x14ac:dyDescent="0.35">
      <c r="A146" s="22">
        <v>41747</v>
      </c>
      <c r="B146" s="23" t="s">
        <v>114</v>
      </c>
      <c r="C146" s="24"/>
    </row>
    <row r="147" spans="1:3" outlineLevel="1" x14ac:dyDescent="0.35">
      <c r="A147" s="22">
        <v>41750</v>
      </c>
      <c r="B147" s="23" t="s">
        <v>114</v>
      </c>
      <c r="C147" s="24"/>
    </row>
    <row r="148" spans="1:3" outlineLevel="1" x14ac:dyDescent="0.35">
      <c r="A148" s="22">
        <v>41764</v>
      </c>
      <c r="B148" s="23" t="s">
        <v>114</v>
      </c>
      <c r="C148" s="24"/>
    </row>
    <row r="149" spans="1:3" outlineLevel="1" x14ac:dyDescent="0.35">
      <c r="A149" s="22">
        <v>41785</v>
      </c>
      <c r="B149" s="23" t="s">
        <v>114</v>
      </c>
      <c r="C149" s="24"/>
    </row>
    <row r="150" spans="1:3" outlineLevel="1" x14ac:dyDescent="0.35">
      <c r="A150" s="22">
        <v>41786</v>
      </c>
      <c r="B150" s="23" t="s">
        <v>114</v>
      </c>
      <c r="C150" s="24"/>
    </row>
    <row r="151" spans="1:3" outlineLevel="1" x14ac:dyDescent="0.35">
      <c r="A151" s="22">
        <v>41787</v>
      </c>
      <c r="B151" s="23" t="s">
        <v>114</v>
      </c>
      <c r="C151" s="24"/>
    </row>
    <row r="152" spans="1:3" outlineLevel="1" x14ac:dyDescent="0.35">
      <c r="A152" s="22">
        <v>41788</v>
      </c>
      <c r="B152" s="23" t="s">
        <v>114</v>
      </c>
      <c r="C152" s="24"/>
    </row>
    <row r="153" spans="1:3" outlineLevel="1" x14ac:dyDescent="0.35">
      <c r="A153" s="22">
        <v>41789</v>
      </c>
      <c r="B153" s="23" t="s">
        <v>114</v>
      </c>
      <c r="C153" s="24"/>
    </row>
    <row r="154" spans="1:3" outlineLevel="1" x14ac:dyDescent="0.35">
      <c r="A154" s="22">
        <v>41843</v>
      </c>
      <c r="B154" s="23" t="s">
        <v>114</v>
      </c>
      <c r="C154" s="24"/>
    </row>
    <row r="155" spans="1:3" outlineLevel="1" x14ac:dyDescent="0.35">
      <c r="A155" s="22">
        <v>41844</v>
      </c>
      <c r="B155" s="23" t="s">
        <v>114</v>
      </c>
      <c r="C155" s="24"/>
    </row>
    <row r="156" spans="1:3" outlineLevel="1" x14ac:dyDescent="0.35">
      <c r="A156" s="22">
        <v>41845</v>
      </c>
      <c r="B156" s="23" t="s">
        <v>114</v>
      </c>
      <c r="C156" s="24"/>
    </row>
    <row r="157" spans="1:3" outlineLevel="1" x14ac:dyDescent="0.35">
      <c r="A157" s="22">
        <v>41848</v>
      </c>
      <c r="B157" s="23" t="s">
        <v>114</v>
      </c>
      <c r="C157" s="24"/>
    </row>
    <row r="158" spans="1:3" outlineLevel="1" x14ac:dyDescent="0.35">
      <c r="A158" s="22">
        <v>41849</v>
      </c>
      <c r="B158" s="23" t="s">
        <v>114</v>
      </c>
      <c r="C158" s="24"/>
    </row>
    <row r="159" spans="1:3" outlineLevel="1" x14ac:dyDescent="0.35">
      <c r="A159" s="22">
        <v>41850</v>
      </c>
      <c r="B159" s="23" t="s">
        <v>114</v>
      </c>
      <c r="C159" s="24"/>
    </row>
    <row r="160" spans="1:3" outlineLevel="1" x14ac:dyDescent="0.35">
      <c r="A160" s="22">
        <v>41851</v>
      </c>
      <c r="B160" s="23" t="s">
        <v>114</v>
      </c>
      <c r="C160" s="24"/>
    </row>
    <row r="161" spans="1:3" outlineLevel="1" x14ac:dyDescent="0.35">
      <c r="A161" s="22">
        <v>41852</v>
      </c>
      <c r="B161" s="23" t="s">
        <v>114</v>
      </c>
      <c r="C161" s="24"/>
    </row>
    <row r="162" spans="1:3" outlineLevel="1" x14ac:dyDescent="0.35">
      <c r="A162" s="22">
        <v>41855</v>
      </c>
      <c r="B162" s="23" t="s">
        <v>114</v>
      </c>
      <c r="C162" s="24"/>
    </row>
    <row r="163" spans="1:3" outlineLevel="1" x14ac:dyDescent="0.35">
      <c r="A163" s="22">
        <v>41856</v>
      </c>
      <c r="B163" s="23" t="s">
        <v>114</v>
      </c>
      <c r="C163" s="24"/>
    </row>
    <row r="164" spans="1:3" outlineLevel="1" x14ac:dyDescent="0.35">
      <c r="A164" s="22">
        <v>41857</v>
      </c>
      <c r="B164" s="23" t="s">
        <v>114</v>
      </c>
      <c r="C164" s="24"/>
    </row>
    <row r="165" spans="1:3" outlineLevel="1" x14ac:dyDescent="0.35">
      <c r="A165" s="22">
        <v>41858</v>
      </c>
      <c r="B165" s="23" t="s">
        <v>114</v>
      </c>
      <c r="C165" s="24"/>
    </row>
    <row r="166" spans="1:3" outlineLevel="1" x14ac:dyDescent="0.35">
      <c r="A166" s="22">
        <v>41859</v>
      </c>
      <c r="B166" s="23" t="s">
        <v>114</v>
      </c>
      <c r="C166" s="24"/>
    </row>
    <row r="167" spans="1:3" outlineLevel="1" x14ac:dyDescent="0.35">
      <c r="A167" s="22">
        <v>41862</v>
      </c>
      <c r="B167" s="23" t="s">
        <v>114</v>
      </c>
      <c r="C167" s="24"/>
    </row>
    <row r="168" spans="1:3" outlineLevel="1" x14ac:dyDescent="0.35">
      <c r="A168" s="22">
        <v>41863</v>
      </c>
      <c r="B168" s="23" t="s">
        <v>114</v>
      </c>
      <c r="C168" s="24"/>
    </row>
    <row r="169" spans="1:3" outlineLevel="1" x14ac:dyDescent="0.35">
      <c r="A169" s="22">
        <v>41864</v>
      </c>
      <c r="B169" s="23" t="s">
        <v>114</v>
      </c>
      <c r="C169" s="24"/>
    </row>
    <row r="170" spans="1:3" outlineLevel="1" x14ac:dyDescent="0.35">
      <c r="A170" s="22">
        <v>41865</v>
      </c>
      <c r="B170" s="23" t="s">
        <v>114</v>
      </c>
      <c r="C170" s="24"/>
    </row>
    <row r="171" spans="1:3" outlineLevel="1" x14ac:dyDescent="0.35">
      <c r="A171" s="22">
        <v>41866</v>
      </c>
      <c r="B171" s="23" t="s">
        <v>114</v>
      </c>
      <c r="C171" s="24"/>
    </row>
    <row r="172" spans="1:3" outlineLevel="1" x14ac:dyDescent="0.35">
      <c r="A172" s="22">
        <v>41869</v>
      </c>
      <c r="B172" s="23" t="s">
        <v>114</v>
      </c>
      <c r="C172" s="24"/>
    </row>
    <row r="173" spans="1:3" outlineLevel="1" x14ac:dyDescent="0.35">
      <c r="A173" s="22">
        <v>41870</v>
      </c>
      <c r="B173" s="23" t="s">
        <v>114</v>
      </c>
      <c r="C173" s="24"/>
    </row>
    <row r="174" spans="1:3" outlineLevel="1" x14ac:dyDescent="0.35">
      <c r="A174" s="22">
        <v>41871</v>
      </c>
      <c r="B174" s="23" t="s">
        <v>114</v>
      </c>
      <c r="C174" s="24"/>
    </row>
    <row r="175" spans="1:3" outlineLevel="1" x14ac:dyDescent="0.35">
      <c r="A175" s="22">
        <v>41872</v>
      </c>
      <c r="B175" s="23" t="s">
        <v>114</v>
      </c>
      <c r="C175" s="24"/>
    </row>
    <row r="176" spans="1:3" outlineLevel="1" x14ac:dyDescent="0.35">
      <c r="A176" s="22">
        <v>41873</v>
      </c>
      <c r="B176" s="23" t="s">
        <v>114</v>
      </c>
      <c r="C176" s="24"/>
    </row>
    <row r="177" spans="1:3" outlineLevel="1" x14ac:dyDescent="0.35">
      <c r="A177" s="22">
        <v>41876</v>
      </c>
      <c r="B177" s="23" t="s">
        <v>114</v>
      </c>
      <c r="C177" s="24"/>
    </row>
    <row r="178" spans="1:3" outlineLevel="1" x14ac:dyDescent="0.35">
      <c r="A178" s="22">
        <v>41877</v>
      </c>
      <c r="B178" s="23" t="s">
        <v>114</v>
      </c>
      <c r="C178" s="24"/>
    </row>
    <row r="179" spans="1:3" outlineLevel="1" x14ac:dyDescent="0.35">
      <c r="A179" s="22">
        <v>41878</v>
      </c>
      <c r="B179" s="23" t="s">
        <v>114</v>
      </c>
      <c r="C179" s="24"/>
    </row>
    <row r="180" spans="1:3" outlineLevel="1" x14ac:dyDescent="0.35">
      <c r="A180" s="22">
        <v>41879</v>
      </c>
      <c r="B180" s="23" t="s">
        <v>114</v>
      </c>
      <c r="C180" s="24"/>
    </row>
    <row r="181" spans="1:3" outlineLevel="1" x14ac:dyDescent="0.35">
      <c r="A181" s="22">
        <v>41880</v>
      </c>
      <c r="B181" s="23" t="s">
        <v>114</v>
      </c>
      <c r="C181" s="24"/>
    </row>
    <row r="182" spans="1:3" outlineLevel="1" x14ac:dyDescent="0.35">
      <c r="A182" s="22">
        <v>41883</v>
      </c>
      <c r="B182" s="23" t="s">
        <v>114</v>
      </c>
      <c r="C182" s="24"/>
    </row>
    <row r="183" spans="1:3" outlineLevel="1" x14ac:dyDescent="0.35">
      <c r="A183" s="22">
        <v>41884</v>
      </c>
      <c r="B183" s="23" t="s">
        <v>114</v>
      </c>
      <c r="C183" s="24"/>
    </row>
    <row r="184" spans="1:3" outlineLevel="1" x14ac:dyDescent="0.35">
      <c r="A184" s="22">
        <v>41939</v>
      </c>
      <c r="B184" s="23" t="s">
        <v>114</v>
      </c>
      <c r="C184" s="24"/>
    </row>
    <row r="185" spans="1:3" outlineLevel="1" x14ac:dyDescent="0.35">
      <c r="A185" s="22">
        <v>41940</v>
      </c>
      <c r="B185" s="23" t="s">
        <v>114</v>
      </c>
      <c r="C185" s="24"/>
    </row>
    <row r="186" spans="1:3" outlineLevel="1" x14ac:dyDescent="0.35">
      <c r="A186" s="22">
        <v>41941</v>
      </c>
      <c r="B186" s="23" t="s">
        <v>114</v>
      </c>
      <c r="C186" s="24"/>
    </row>
    <row r="187" spans="1:3" outlineLevel="1" x14ac:dyDescent="0.35">
      <c r="A187" s="22">
        <v>41942</v>
      </c>
      <c r="B187" s="23" t="s">
        <v>114</v>
      </c>
      <c r="C187" s="24"/>
    </row>
    <row r="188" spans="1:3" outlineLevel="1" x14ac:dyDescent="0.35">
      <c r="A188" s="22">
        <v>41943</v>
      </c>
      <c r="B188" s="23" t="s">
        <v>114</v>
      </c>
      <c r="C188" s="24"/>
    </row>
    <row r="189" spans="1:3" outlineLevel="1" x14ac:dyDescent="0.35">
      <c r="A189" s="22">
        <v>41995</v>
      </c>
      <c r="B189" s="23" t="s">
        <v>114</v>
      </c>
      <c r="C189" s="24"/>
    </row>
    <row r="190" spans="1:3" outlineLevel="1" x14ac:dyDescent="0.35">
      <c r="A190" s="22">
        <v>41996</v>
      </c>
      <c r="B190" s="23" t="s">
        <v>114</v>
      </c>
      <c r="C190" s="24"/>
    </row>
    <row r="191" spans="1:3" outlineLevel="1" x14ac:dyDescent="0.35">
      <c r="A191" s="22">
        <v>41997</v>
      </c>
      <c r="B191" s="23" t="s">
        <v>114</v>
      </c>
      <c r="C191" s="24"/>
    </row>
    <row r="192" spans="1:3" outlineLevel="1" x14ac:dyDescent="0.35">
      <c r="A192" s="22">
        <v>41998</v>
      </c>
      <c r="B192" s="23" t="s">
        <v>114</v>
      </c>
      <c r="C192" s="24"/>
    </row>
    <row r="193" spans="1:3" outlineLevel="1" x14ac:dyDescent="0.35">
      <c r="A193" s="22">
        <v>41999</v>
      </c>
      <c r="B193" s="23" t="s">
        <v>114</v>
      </c>
      <c r="C193" s="24"/>
    </row>
    <row r="194" spans="1:3" outlineLevel="1" x14ac:dyDescent="0.35">
      <c r="A194" s="22">
        <v>42002</v>
      </c>
      <c r="B194" s="23" t="s">
        <v>114</v>
      </c>
      <c r="C194" s="24"/>
    </row>
    <row r="195" spans="1:3" outlineLevel="1" x14ac:dyDescent="0.35">
      <c r="A195" s="22">
        <v>42003</v>
      </c>
      <c r="B195" s="23" t="s">
        <v>114</v>
      </c>
      <c r="C195" s="24"/>
    </row>
    <row r="196" spans="1:3" outlineLevel="1" x14ac:dyDescent="0.35">
      <c r="A196" s="22">
        <v>42004</v>
      </c>
      <c r="B196" s="23" t="s">
        <v>114</v>
      </c>
      <c r="C196" s="24"/>
    </row>
    <row r="197" spans="1:3" outlineLevel="1" x14ac:dyDescent="0.35">
      <c r="A197" s="22">
        <v>42005</v>
      </c>
      <c r="B197" s="23" t="s">
        <v>114</v>
      </c>
      <c r="C197" s="24"/>
    </row>
    <row r="198" spans="1:3" outlineLevel="1" x14ac:dyDescent="0.35">
      <c r="A198" s="22">
        <v>42006</v>
      </c>
      <c r="B198" s="23" t="s">
        <v>114</v>
      </c>
      <c r="C198" s="24"/>
    </row>
    <row r="199" spans="1:3" outlineLevel="1" x14ac:dyDescent="0.35">
      <c r="A199" s="22">
        <v>42051</v>
      </c>
      <c r="B199" s="23" t="s">
        <v>114</v>
      </c>
      <c r="C199" s="24"/>
    </row>
    <row r="200" spans="1:3" outlineLevel="1" x14ac:dyDescent="0.35">
      <c r="A200" s="22">
        <v>42052</v>
      </c>
      <c r="B200" s="23" t="s">
        <v>114</v>
      </c>
      <c r="C200" s="24"/>
    </row>
    <row r="201" spans="1:3" outlineLevel="1" x14ac:dyDescent="0.35">
      <c r="A201" s="22">
        <v>42053</v>
      </c>
      <c r="B201" s="23" t="s">
        <v>114</v>
      </c>
      <c r="C201" s="24"/>
    </row>
    <row r="202" spans="1:3" outlineLevel="1" x14ac:dyDescent="0.35">
      <c r="A202" s="22">
        <v>42054</v>
      </c>
      <c r="B202" s="23" t="s">
        <v>114</v>
      </c>
      <c r="C202" s="24"/>
    </row>
    <row r="203" spans="1:3" outlineLevel="1" x14ac:dyDescent="0.35">
      <c r="A203" s="22">
        <v>42055</v>
      </c>
      <c r="B203" s="23" t="s">
        <v>114</v>
      </c>
      <c r="C203" s="24"/>
    </row>
    <row r="204" spans="1:3" outlineLevel="1" x14ac:dyDescent="0.35">
      <c r="A204" s="22">
        <v>42093</v>
      </c>
      <c r="B204" s="23" t="s">
        <v>114</v>
      </c>
      <c r="C204" s="24"/>
    </row>
    <row r="205" spans="1:3" outlineLevel="1" x14ac:dyDescent="0.35">
      <c r="A205" s="22">
        <v>42094</v>
      </c>
      <c r="B205" s="23" t="s">
        <v>114</v>
      </c>
      <c r="C205" s="24"/>
    </row>
    <row r="206" spans="1:3" outlineLevel="1" x14ac:dyDescent="0.35">
      <c r="A206" s="26">
        <v>42095</v>
      </c>
      <c r="B206" s="24" t="s">
        <v>115</v>
      </c>
      <c r="C206" s="24"/>
    </row>
    <row r="207" spans="1:3" outlineLevel="1" x14ac:dyDescent="0.35">
      <c r="A207" s="26">
        <v>42096</v>
      </c>
      <c r="B207" s="24" t="s">
        <v>115</v>
      </c>
      <c r="C207" s="24"/>
    </row>
    <row r="208" spans="1:3" outlineLevel="1" x14ac:dyDescent="0.35">
      <c r="A208" s="26">
        <v>42097</v>
      </c>
      <c r="B208" s="24" t="s">
        <v>115</v>
      </c>
      <c r="C208" s="24"/>
    </row>
    <row r="209" spans="1:3" outlineLevel="1" x14ac:dyDescent="0.35">
      <c r="A209" s="26">
        <v>42098</v>
      </c>
      <c r="B209" s="24" t="s">
        <v>115</v>
      </c>
      <c r="C209" s="24"/>
    </row>
    <row r="210" spans="1:3" outlineLevel="1" x14ac:dyDescent="0.35">
      <c r="A210" s="26">
        <v>42099</v>
      </c>
      <c r="B210" s="24" t="s">
        <v>115</v>
      </c>
      <c r="C210" s="24"/>
    </row>
    <row r="211" spans="1:3" outlineLevel="1" x14ac:dyDescent="0.35">
      <c r="A211" s="26">
        <v>42100</v>
      </c>
      <c r="B211" s="24" t="s">
        <v>115</v>
      </c>
      <c r="C211" s="24"/>
    </row>
    <row r="212" spans="1:3" outlineLevel="1" x14ac:dyDescent="0.35">
      <c r="A212" s="26">
        <v>42101</v>
      </c>
      <c r="B212" s="24" t="s">
        <v>115</v>
      </c>
      <c r="C212" s="24"/>
    </row>
    <row r="213" spans="1:3" outlineLevel="1" x14ac:dyDescent="0.35">
      <c r="A213" s="26">
        <v>42102</v>
      </c>
      <c r="B213" s="24" t="s">
        <v>115</v>
      </c>
      <c r="C213" s="24"/>
    </row>
    <row r="214" spans="1:3" outlineLevel="1" x14ac:dyDescent="0.35">
      <c r="A214" s="26">
        <v>42103</v>
      </c>
      <c r="B214" s="24" t="s">
        <v>115</v>
      </c>
      <c r="C214" s="24"/>
    </row>
    <row r="215" spans="1:3" outlineLevel="1" x14ac:dyDescent="0.35">
      <c r="A215" s="26">
        <v>42104</v>
      </c>
      <c r="B215" s="24" t="s">
        <v>115</v>
      </c>
      <c r="C215" s="24"/>
    </row>
    <row r="216" spans="1:3" outlineLevel="1" x14ac:dyDescent="0.35">
      <c r="A216" s="26">
        <v>42128</v>
      </c>
      <c r="B216" s="24" t="s">
        <v>115</v>
      </c>
      <c r="C216" s="24"/>
    </row>
    <row r="217" spans="1:3" outlineLevel="1" x14ac:dyDescent="0.35">
      <c r="A217" s="26">
        <v>42149</v>
      </c>
      <c r="B217" s="24" t="s">
        <v>115</v>
      </c>
      <c r="C217" s="24"/>
    </row>
    <row r="218" spans="1:3" outlineLevel="1" x14ac:dyDescent="0.35">
      <c r="A218" s="26">
        <v>42150</v>
      </c>
      <c r="B218" s="24" t="s">
        <v>115</v>
      </c>
      <c r="C218" s="24"/>
    </row>
    <row r="219" spans="1:3" outlineLevel="1" x14ac:dyDescent="0.35">
      <c r="A219" s="26">
        <v>42151</v>
      </c>
      <c r="B219" s="24" t="s">
        <v>115</v>
      </c>
      <c r="C219" s="24"/>
    </row>
    <row r="220" spans="1:3" outlineLevel="1" x14ac:dyDescent="0.35">
      <c r="A220" s="26">
        <v>42152</v>
      </c>
      <c r="B220" s="24" t="s">
        <v>115</v>
      </c>
      <c r="C220" s="24"/>
    </row>
    <row r="221" spans="1:3" outlineLevel="1" x14ac:dyDescent="0.35">
      <c r="A221" s="26">
        <v>42153</v>
      </c>
      <c r="B221" s="24" t="s">
        <v>115</v>
      </c>
      <c r="C221" s="24"/>
    </row>
    <row r="222" spans="1:3" outlineLevel="1" x14ac:dyDescent="0.35">
      <c r="A222" s="26">
        <v>42208</v>
      </c>
      <c r="B222" s="24" t="s">
        <v>115</v>
      </c>
      <c r="C222" s="24"/>
    </row>
    <row r="223" spans="1:3" outlineLevel="1" x14ac:dyDescent="0.35">
      <c r="A223" s="26">
        <v>42209</v>
      </c>
      <c r="B223" s="24" t="s">
        <v>115</v>
      </c>
      <c r="C223" s="24"/>
    </row>
    <row r="224" spans="1:3" outlineLevel="1" x14ac:dyDescent="0.35">
      <c r="A224" s="26">
        <v>42210</v>
      </c>
      <c r="B224" s="24" t="s">
        <v>115</v>
      </c>
      <c r="C224" s="24"/>
    </row>
    <row r="225" spans="1:3" outlineLevel="1" x14ac:dyDescent="0.35">
      <c r="A225" s="26">
        <v>42211</v>
      </c>
      <c r="B225" s="24" t="s">
        <v>115</v>
      </c>
      <c r="C225" s="24"/>
    </row>
    <row r="226" spans="1:3" outlineLevel="1" x14ac:dyDescent="0.35">
      <c r="A226" s="26">
        <v>42212</v>
      </c>
      <c r="B226" s="24" t="s">
        <v>115</v>
      </c>
      <c r="C226" s="24"/>
    </row>
    <row r="227" spans="1:3" outlineLevel="1" x14ac:dyDescent="0.35">
      <c r="A227" s="26">
        <v>42213</v>
      </c>
      <c r="B227" s="24" t="s">
        <v>115</v>
      </c>
      <c r="C227" s="24"/>
    </row>
    <row r="228" spans="1:3" outlineLevel="1" x14ac:dyDescent="0.35">
      <c r="A228" s="26">
        <v>42214</v>
      </c>
      <c r="B228" s="24" t="s">
        <v>115</v>
      </c>
      <c r="C228" s="24"/>
    </row>
    <row r="229" spans="1:3" outlineLevel="1" x14ac:dyDescent="0.35">
      <c r="A229" s="26">
        <v>42215</v>
      </c>
      <c r="B229" s="24" t="s">
        <v>115</v>
      </c>
      <c r="C229" s="24"/>
    </row>
    <row r="230" spans="1:3" outlineLevel="1" x14ac:dyDescent="0.35">
      <c r="A230" s="26">
        <v>42216</v>
      </c>
      <c r="B230" s="24" t="s">
        <v>115</v>
      </c>
      <c r="C230" s="24"/>
    </row>
    <row r="231" spans="1:3" outlineLevel="1" x14ac:dyDescent="0.35">
      <c r="A231" s="26">
        <v>42217</v>
      </c>
      <c r="B231" s="24" t="s">
        <v>115</v>
      </c>
      <c r="C231" s="24"/>
    </row>
    <row r="232" spans="1:3" outlineLevel="1" x14ac:dyDescent="0.35">
      <c r="A232" s="26">
        <v>42218</v>
      </c>
      <c r="B232" s="24" t="s">
        <v>115</v>
      </c>
      <c r="C232" s="24"/>
    </row>
    <row r="233" spans="1:3" outlineLevel="1" x14ac:dyDescent="0.35">
      <c r="A233" s="26">
        <v>42219</v>
      </c>
      <c r="B233" s="24" t="s">
        <v>115</v>
      </c>
      <c r="C233" s="24"/>
    </row>
    <row r="234" spans="1:3" outlineLevel="1" x14ac:dyDescent="0.35">
      <c r="A234" s="26">
        <v>42220</v>
      </c>
      <c r="B234" s="24" t="s">
        <v>115</v>
      </c>
      <c r="C234" s="24"/>
    </row>
    <row r="235" spans="1:3" outlineLevel="1" x14ac:dyDescent="0.35">
      <c r="A235" s="26">
        <v>42221</v>
      </c>
      <c r="B235" s="24" t="s">
        <v>115</v>
      </c>
      <c r="C235" s="24"/>
    </row>
    <row r="236" spans="1:3" outlineLevel="1" x14ac:dyDescent="0.35">
      <c r="A236" s="26">
        <v>42222</v>
      </c>
      <c r="B236" s="24" t="s">
        <v>115</v>
      </c>
      <c r="C236" s="24"/>
    </row>
    <row r="237" spans="1:3" outlineLevel="1" x14ac:dyDescent="0.35">
      <c r="A237" s="26">
        <v>42223</v>
      </c>
      <c r="B237" s="24" t="s">
        <v>115</v>
      </c>
      <c r="C237" s="24"/>
    </row>
    <row r="238" spans="1:3" outlineLevel="1" x14ac:dyDescent="0.35">
      <c r="A238" s="26">
        <v>42224</v>
      </c>
      <c r="B238" s="24" t="s">
        <v>115</v>
      </c>
      <c r="C238" s="24"/>
    </row>
    <row r="239" spans="1:3" outlineLevel="1" x14ac:dyDescent="0.35">
      <c r="A239" s="26">
        <v>42225</v>
      </c>
      <c r="B239" s="24" t="s">
        <v>115</v>
      </c>
      <c r="C239" s="24"/>
    </row>
    <row r="240" spans="1:3" outlineLevel="1" x14ac:dyDescent="0.35">
      <c r="A240" s="26">
        <v>42226</v>
      </c>
      <c r="B240" s="24" t="s">
        <v>115</v>
      </c>
      <c r="C240" s="24"/>
    </row>
    <row r="241" spans="1:3" outlineLevel="1" x14ac:dyDescent="0.35">
      <c r="A241" s="26">
        <v>42227</v>
      </c>
      <c r="B241" s="24" t="s">
        <v>115</v>
      </c>
      <c r="C241" s="24"/>
    </row>
    <row r="242" spans="1:3" outlineLevel="1" x14ac:dyDescent="0.35">
      <c r="A242" s="26">
        <v>42228</v>
      </c>
      <c r="B242" s="24" t="s">
        <v>115</v>
      </c>
      <c r="C242" s="24"/>
    </row>
    <row r="243" spans="1:3" outlineLevel="1" x14ac:dyDescent="0.35">
      <c r="A243" s="26">
        <v>42229</v>
      </c>
      <c r="B243" s="24" t="s">
        <v>115</v>
      </c>
      <c r="C243" s="24"/>
    </row>
    <row r="244" spans="1:3" outlineLevel="1" x14ac:dyDescent="0.35">
      <c r="A244" s="26">
        <v>42230</v>
      </c>
      <c r="B244" s="24" t="s">
        <v>115</v>
      </c>
      <c r="C244" s="24"/>
    </row>
    <row r="245" spans="1:3" outlineLevel="1" x14ac:dyDescent="0.35">
      <c r="A245" s="26">
        <v>42231</v>
      </c>
      <c r="B245" s="24" t="s">
        <v>115</v>
      </c>
      <c r="C245" s="24"/>
    </row>
    <row r="246" spans="1:3" outlineLevel="1" x14ac:dyDescent="0.35">
      <c r="A246" s="26">
        <v>42232</v>
      </c>
      <c r="B246" s="24" t="s">
        <v>115</v>
      </c>
      <c r="C246" s="24"/>
    </row>
    <row r="247" spans="1:3" outlineLevel="1" x14ac:dyDescent="0.35">
      <c r="A247" s="26">
        <v>42233</v>
      </c>
      <c r="B247" s="24" t="s">
        <v>115</v>
      </c>
      <c r="C247" s="24"/>
    </row>
    <row r="248" spans="1:3" outlineLevel="1" x14ac:dyDescent="0.35">
      <c r="A248" s="26">
        <v>42234</v>
      </c>
      <c r="B248" s="24" t="s">
        <v>115</v>
      </c>
      <c r="C248" s="24"/>
    </row>
    <row r="249" spans="1:3" outlineLevel="1" x14ac:dyDescent="0.35">
      <c r="A249" s="26">
        <v>42235</v>
      </c>
      <c r="B249" s="24" t="s">
        <v>115</v>
      </c>
      <c r="C249" s="24"/>
    </row>
    <row r="250" spans="1:3" outlineLevel="1" x14ac:dyDescent="0.35">
      <c r="A250" s="26">
        <v>42236</v>
      </c>
      <c r="B250" s="24" t="s">
        <v>115</v>
      </c>
      <c r="C250" s="24"/>
    </row>
    <row r="251" spans="1:3" outlineLevel="1" x14ac:dyDescent="0.35">
      <c r="A251" s="26">
        <v>42237</v>
      </c>
      <c r="B251" s="24" t="s">
        <v>115</v>
      </c>
      <c r="C251" s="24"/>
    </row>
    <row r="252" spans="1:3" outlineLevel="1" x14ac:dyDescent="0.35">
      <c r="A252" s="26">
        <v>42238</v>
      </c>
      <c r="B252" s="24" t="s">
        <v>115</v>
      </c>
      <c r="C252" s="24"/>
    </row>
    <row r="253" spans="1:3" outlineLevel="1" x14ac:dyDescent="0.35">
      <c r="A253" s="26">
        <v>42239</v>
      </c>
      <c r="B253" s="24" t="s">
        <v>115</v>
      </c>
      <c r="C253" s="24"/>
    </row>
    <row r="254" spans="1:3" outlineLevel="1" x14ac:dyDescent="0.35">
      <c r="A254" s="26">
        <v>42240</v>
      </c>
      <c r="B254" s="24" t="s">
        <v>115</v>
      </c>
      <c r="C254" s="24"/>
    </row>
    <row r="255" spans="1:3" outlineLevel="1" x14ac:dyDescent="0.35">
      <c r="A255" s="26">
        <v>42241</v>
      </c>
      <c r="B255" s="24" t="s">
        <v>115</v>
      </c>
      <c r="C255" s="24"/>
    </row>
    <row r="256" spans="1:3" outlineLevel="1" x14ac:dyDescent="0.35">
      <c r="A256" s="26">
        <v>42242</v>
      </c>
      <c r="B256" s="24" t="s">
        <v>115</v>
      </c>
      <c r="C256" s="24"/>
    </row>
    <row r="257" spans="1:3" outlineLevel="1" x14ac:dyDescent="0.35">
      <c r="A257" s="26">
        <v>42243</v>
      </c>
      <c r="B257" s="24" t="s">
        <v>115</v>
      </c>
      <c r="C257" s="24"/>
    </row>
    <row r="258" spans="1:3" outlineLevel="1" x14ac:dyDescent="0.35">
      <c r="A258" s="26">
        <v>42244</v>
      </c>
      <c r="B258" s="24" t="s">
        <v>115</v>
      </c>
      <c r="C258" s="24"/>
    </row>
    <row r="259" spans="1:3" outlineLevel="1" x14ac:dyDescent="0.35">
      <c r="A259" s="26">
        <v>42245</v>
      </c>
      <c r="B259" s="24" t="s">
        <v>115</v>
      </c>
      <c r="C259" s="24"/>
    </row>
    <row r="260" spans="1:3" outlineLevel="1" x14ac:dyDescent="0.35">
      <c r="A260" s="26">
        <v>42246</v>
      </c>
      <c r="B260" s="24" t="s">
        <v>115</v>
      </c>
      <c r="C260" s="24"/>
    </row>
    <row r="261" spans="1:3" outlineLevel="1" x14ac:dyDescent="0.35">
      <c r="A261" s="26">
        <v>42247</v>
      </c>
      <c r="B261" s="24" t="s">
        <v>115</v>
      </c>
      <c r="C261" s="24"/>
    </row>
    <row r="262" spans="1:3" outlineLevel="1" x14ac:dyDescent="0.35">
      <c r="A262" s="26">
        <v>42248</v>
      </c>
      <c r="B262" s="24" t="s">
        <v>115</v>
      </c>
      <c r="C262" s="24"/>
    </row>
    <row r="263" spans="1:3" outlineLevel="1" x14ac:dyDescent="0.35">
      <c r="A263" s="26">
        <v>42249</v>
      </c>
      <c r="B263" s="24" t="s">
        <v>115</v>
      </c>
      <c r="C263" s="24"/>
    </row>
    <row r="264" spans="1:3" outlineLevel="1" x14ac:dyDescent="0.35">
      <c r="A264" s="26">
        <v>42303</v>
      </c>
      <c r="B264" s="24" t="s">
        <v>115</v>
      </c>
      <c r="C264" s="24"/>
    </row>
    <row r="265" spans="1:3" outlineLevel="1" x14ac:dyDescent="0.35">
      <c r="A265" s="26">
        <v>42304</v>
      </c>
      <c r="B265" s="24" t="s">
        <v>115</v>
      </c>
      <c r="C265" s="24"/>
    </row>
    <row r="266" spans="1:3" outlineLevel="1" x14ac:dyDescent="0.35">
      <c r="A266" s="26">
        <v>42305</v>
      </c>
      <c r="B266" s="24" t="s">
        <v>115</v>
      </c>
      <c r="C266" s="24"/>
    </row>
    <row r="267" spans="1:3" outlineLevel="1" x14ac:dyDescent="0.35">
      <c r="A267" s="26">
        <v>42306</v>
      </c>
      <c r="B267" s="24" t="s">
        <v>115</v>
      </c>
      <c r="C267" s="24"/>
    </row>
    <row r="268" spans="1:3" outlineLevel="1" x14ac:dyDescent="0.35">
      <c r="A268" s="26">
        <v>42307</v>
      </c>
      <c r="B268" s="24" t="s">
        <v>115</v>
      </c>
      <c r="C268" s="24"/>
    </row>
    <row r="269" spans="1:3" outlineLevel="1" x14ac:dyDescent="0.35">
      <c r="A269" s="26">
        <v>42359</v>
      </c>
      <c r="B269" s="24" t="s">
        <v>115</v>
      </c>
      <c r="C269" s="24"/>
    </row>
    <row r="270" spans="1:3" outlineLevel="1" x14ac:dyDescent="0.35">
      <c r="A270" s="26">
        <v>42360</v>
      </c>
      <c r="B270" s="24" t="s">
        <v>115</v>
      </c>
      <c r="C270" s="24"/>
    </row>
    <row r="271" spans="1:3" outlineLevel="1" x14ac:dyDescent="0.35">
      <c r="A271" s="26">
        <v>42361</v>
      </c>
      <c r="B271" s="24" t="s">
        <v>115</v>
      </c>
      <c r="C271" s="24"/>
    </row>
    <row r="272" spans="1:3" outlineLevel="1" x14ac:dyDescent="0.35">
      <c r="A272" s="26">
        <v>42362</v>
      </c>
      <c r="B272" s="24" t="s">
        <v>115</v>
      </c>
      <c r="C272" s="24"/>
    </row>
    <row r="273" spans="1:3" outlineLevel="1" x14ac:dyDescent="0.35">
      <c r="A273" s="26">
        <v>42363</v>
      </c>
      <c r="B273" s="24" t="s">
        <v>115</v>
      </c>
      <c r="C273" s="24"/>
    </row>
    <row r="274" spans="1:3" outlineLevel="1" x14ac:dyDescent="0.35">
      <c r="A274" s="26">
        <v>42364</v>
      </c>
      <c r="B274" s="24" t="s">
        <v>115</v>
      </c>
      <c r="C274" s="24"/>
    </row>
    <row r="275" spans="1:3" outlineLevel="1" x14ac:dyDescent="0.35">
      <c r="A275" s="26">
        <v>42365</v>
      </c>
      <c r="B275" s="24" t="s">
        <v>115</v>
      </c>
      <c r="C275" s="24"/>
    </row>
    <row r="276" spans="1:3" outlineLevel="1" x14ac:dyDescent="0.35">
      <c r="A276" s="26">
        <v>42366</v>
      </c>
      <c r="B276" s="24" t="s">
        <v>115</v>
      </c>
      <c r="C276" s="24"/>
    </row>
    <row r="277" spans="1:3" outlineLevel="1" x14ac:dyDescent="0.35">
      <c r="A277" s="26">
        <v>42367</v>
      </c>
      <c r="B277" s="24" t="s">
        <v>115</v>
      </c>
      <c r="C277" s="24"/>
    </row>
    <row r="278" spans="1:3" outlineLevel="1" x14ac:dyDescent="0.35">
      <c r="A278" s="26">
        <v>42368</v>
      </c>
      <c r="B278" s="24" t="s">
        <v>115</v>
      </c>
      <c r="C278" s="24"/>
    </row>
    <row r="279" spans="1:3" outlineLevel="1" x14ac:dyDescent="0.35">
      <c r="A279" s="26">
        <v>42369</v>
      </c>
      <c r="B279" s="24" t="s">
        <v>115</v>
      </c>
      <c r="C279" s="24"/>
    </row>
    <row r="280" spans="1:3" outlineLevel="1" x14ac:dyDescent="0.35">
      <c r="A280" s="26">
        <v>42370</v>
      </c>
      <c r="B280" s="24" t="s">
        <v>115</v>
      </c>
      <c r="C280" s="24"/>
    </row>
    <row r="281" spans="1:3" outlineLevel="1" x14ac:dyDescent="0.35">
      <c r="A281" s="26">
        <v>42415</v>
      </c>
      <c r="B281" s="24" t="s">
        <v>115</v>
      </c>
      <c r="C281" s="24"/>
    </row>
    <row r="282" spans="1:3" outlineLevel="1" x14ac:dyDescent="0.35">
      <c r="A282" s="26">
        <v>42416</v>
      </c>
      <c r="B282" s="24" t="s">
        <v>115</v>
      </c>
      <c r="C282" s="24"/>
    </row>
    <row r="283" spans="1:3" outlineLevel="1" x14ac:dyDescent="0.35">
      <c r="A283" s="26">
        <v>42417</v>
      </c>
      <c r="B283" s="24" t="s">
        <v>115</v>
      </c>
      <c r="C283" s="24"/>
    </row>
    <row r="284" spans="1:3" outlineLevel="1" x14ac:dyDescent="0.35">
      <c r="A284" s="26">
        <v>42418</v>
      </c>
      <c r="B284" s="24" t="s">
        <v>115</v>
      </c>
      <c r="C284" s="24"/>
    </row>
    <row r="285" spans="1:3" outlineLevel="1" x14ac:dyDescent="0.35">
      <c r="A285" s="26">
        <v>42419</v>
      </c>
      <c r="B285" s="24" t="s">
        <v>115</v>
      </c>
      <c r="C285" s="24"/>
    </row>
    <row r="286" spans="1:3" outlineLevel="1" x14ac:dyDescent="0.35">
      <c r="A286" s="26">
        <v>42454</v>
      </c>
      <c r="B286" s="24" t="s">
        <v>115</v>
      </c>
      <c r="C286" s="24"/>
    </row>
    <row r="287" spans="1:3" outlineLevel="1" x14ac:dyDescent="0.35">
      <c r="A287" s="26">
        <v>42455</v>
      </c>
      <c r="B287" s="24" t="s">
        <v>115</v>
      </c>
      <c r="C287" s="24"/>
    </row>
    <row r="288" spans="1:3" outlineLevel="1" x14ac:dyDescent="0.35">
      <c r="A288" s="26">
        <v>42456</v>
      </c>
      <c r="B288" s="24" t="s">
        <v>115</v>
      </c>
      <c r="C288" s="24"/>
    </row>
    <row r="289" spans="1:3" outlineLevel="1" x14ac:dyDescent="0.35">
      <c r="A289" s="26">
        <v>42457</v>
      </c>
      <c r="B289" s="24" t="s">
        <v>115</v>
      </c>
      <c r="C289" s="24"/>
    </row>
    <row r="290" spans="1:3" outlineLevel="1" x14ac:dyDescent="0.35">
      <c r="A290" s="26">
        <v>42458</v>
      </c>
      <c r="B290" s="24" t="s">
        <v>115</v>
      </c>
      <c r="C290" s="24"/>
    </row>
    <row r="291" spans="1:3" outlineLevel="1" x14ac:dyDescent="0.35">
      <c r="A291" s="26">
        <v>42459</v>
      </c>
      <c r="B291" s="24" t="s">
        <v>115</v>
      </c>
      <c r="C291" s="24"/>
    </row>
    <row r="292" spans="1:3" outlineLevel="1" x14ac:dyDescent="0.35">
      <c r="A292" s="26">
        <v>42460</v>
      </c>
      <c r="B292" s="24" t="s">
        <v>115</v>
      </c>
      <c r="C292" s="24"/>
    </row>
    <row r="293" spans="1:3" outlineLevel="1" x14ac:dyDescent="0.35">
      <c r="A293" s="22">
        <v>42461</v>
      </c>
      <c r="B293" s="23" t="s">
        <v>116</v>
      </c>
    </row>
    <row r="294" spans="1:3" outlineLevel="1" x14ac:dyDescent="0.35">
      <c r="A294" s="22">
        <v>42462</v>
      </c>
      <c r="B294" s="23" t="s">
        <v>116</v>
      </c>
    </row>
    <row r="295" spans="1:3" outlineLevel="1" x14ac:dyDescent="0.35">
      <c r="A295" s="22">
        <v>42463</v>
      </c>
      <c r="B295" s="23" t="s">
        <v>116</v>
      </c>
    </row>
    <row r="296" spans="1:3" outlineLevel="1" x14ac:dyDescent="0.35">
      <c r="A296" s="22">
        <v>42464</v>
      </c>
      <c r="B296" s="23" t="s">
        <v>116</v>
      </c>
    </row>
    <row r="297" spans="1:3" outlineLevel="1" x14ac:dyDescent="0.35">
      <c r="A297" s="22">
        <v>42465</v>
      </c>
      <c r="B297" s="23" t="s">
        <v>116</v>
      </c>
    </row>
    <row r="298" spans="1:3" outlineLevel="1" x14ac:dyDescent="0.35">
      <c r="A298" s="22">
        <v>42466</v>
      </c>
      <c r="B298" s="23" t="s">
        <v>116</v>
      </c>
    </row>
    <row r="299" spans="1:3" outlineLevel="1" x14ac:dyDescent="0.35">
      <c r="A299" s="22">
        <v>42467</v>
      </c>
      <c r="B299" s="23" t="s">
        <v>116</v>
      </c>
    </row>
    <row r="300" spans="1:3" outlineLevel="1" x14ac:dyDescent="0.35">
      <c r="A300" s="22">
        <v>42468</v>
      </c>
      <c r="B300" s="23" t="s">
        <v>116</v>
      </c>
    </row>
    <row r="301" spans="1:3" outlineLevel="1" x14ac:dyDescent="0.35">
      <c r="A301" s="22">
        <v>42492</v>
      </c>
      <c r="B301" s="23" t="s">
        <v>116</v>
      </c>
    </row>
    <row r="302" spans="1:3" outlineLevel="1" x14ac:dyDescent="0.35">
      <c r="A302" s="22">
        <v>42520</v>
      </c>
      <c r="B302" s="23" t="s">
        <v>116</v>
      </c>
    </row>
    <row r="303" spans="1:3" outlineLevel="1" x14ac:dyDescent="0.35">
      <c r="A303" s="22">
        <v>42521</v>
      </c>
      <c r="B303" s="23" t="s">
        <v>116</v>
      </c>
    </row>
    <row r="304" spans="1:3" outlineLevel="1" x14ac:dyDescent="0.35">
      <c r="A304" s="22">
        <v>42522</v>
      </c>
      <c r="B304" s="23" t="s">
        <v>116</v>
      </c>
    </row>
    <row r="305" spans="1:2" outlineLevel="1" x14ac:dyDescent="0.35">
      <c r="A305" s="22">
        <v>42523</v>
      </c>
      <c r="B305" s="23" t="s">
        <v>116</v>
      </c>
    </row>
    <row r="306" spans="1:2" outlineLevel="1" x14ac:dyDescent="0.35">
      <c r="A306" s="22">
        <v>42524</v>
      </c>
      <c r="B306" s="23" t="s">
        <v>116</v>
      </c>
    </row>
    <row r="307" spans="1:2" outlineLevel="1" x14ac:dyDescent="0.35">
      <c r="A307" s="22">
        <v>42576</v>
      </c>
      <c r="B307" s="23" t="s">
        <v>116</v>
      </c>
    </row>
    <row r="308" spans="1:2" outlineLevel="1" x14ac:dyDescent="0.35">
      <c r="A308" s="22">
        <v>42577</v>
      </c>
      <c r="B308" s="23" t="s">
        <v>116</v>
      </c>
    </row>
    <row r="309" spans="1:2" outlineLevel="1" x14ac:dyDescent="0.35">
      <c r="A309" s="22">
        <v>42578</v>
      </c>
      <c r="B309" s="23" t="s">
        <v>116</v>
      </c>
    </row>
    <row r="310" spans="1:2" outlineLevel="1" x14ac:dyDescent="0.35">
      <c r="A310" s="22">
        <v>42579</v>
      </c>
      <c r="B310" s="23" t="s">
        <v>116</v>
      </c>
    </row>
    <row r="311" spans="1:2" outlineLevel="1" x14ac:dyDescent="0.35">
      <c r="A311" s="22">
        <v>42580</v>
      </c>
      <c r="B311" s="23" t="s">
        <v>116</v>
      </c>
    </row>
    <row r="312" spans="1:2" outlineLevel="1" x14ac:dyDescent="0.35">
      <c r="A312" s="22">
        <v>42581</v>
      </c>
      <c r="B312" s="23" t="s">
        <v>116</v>
      </c>
    </row>
    <row r="313" spans="1:2" outlineLevel="1" x14ac:dyDescent="0.35">
      <c r="A313" s="22">
        <v>42582</v>
      </c>
      <c r="B313" s="23" t="s">
        <v>116</v>
      </c>
    </row>
    <row r="314" spans="1:2" outlineLevel="1" x14ac:dyDescent="0.35">
      <c r="A314" s="22">
        <v>42583</v>
      </c>
      <c r="B314" s="23" t="s">
        <v>116</v>
      </c>
    </row>
    <row r="315" spans="1:2" outlineLevel="1" x14ac:dyDescent="0.35">
      <c r="A315" s="22">
        <v>42584</v>
      </c>
      <c r="B315" s="23" t="s">
        <v>116</v>
      </c>
    </row>
    <row r="316" spans="1:2" outlineLevel="1" x14ac:dyDescent="0.35">
      <c r="A316" s="22">
        <v>42585</v>
      </c>
      <c r="B316" s="23" t="s">
        <v>116</v>
      </c>
    </row>
    <row r="317" spans="1:2" outlineLevel="1" x14ac:dyDescent="0.35">
      <c r="A317" s="22">
        <v>42586</v>
      </c>
      <c r="B317" s="23" t="s">
        <v>116</v>
      </c>
    </row>
    <row r="318" spans="1:2" outlineLevel="1" x14ac:dyDescent="0.35">
      <c r="A318" s="22">
        <v>42587</v>
      </c>
      <c r="B318" s="23" t="s">
        <v>116</v>
      </c>
    </row>
    <row r="319" spans="1:2" outlineLevel="1" x14ac:dyDescent="0.35">
      <c r="A319" s="22">
        <v>42588</v>
      </c>
      <c r="B319" s="23" t="s">
        <v>116</v>
      </c>
    </row>
    <row r="320" spans="1:2" outlineLevel="1" x14ac:dyDescent="0.35">
      <c r="A320" s="22">
        <v>42589</v>
      </c>
      <c r="B320" s="23" t="s">
        <v>116</v>
      </c>
    </row>
    <row r="321" spans="1:2" outlineLevel="1" x14ac:dyDescent="0.35">
      <c r="A321" s="22">
        <v>42590</v>
      </c>
      <c r="B321" s="23" t="s">
        <v>116</v>
      </c>
    </row>
    <row r="322" spans="1:2" outlineLevel="1" x14ac:dyDescent="0.35">
      <c r="A322" s="22">
        <v>42591</v>
      </c>
      <c r="B322" s="23" t="s">
        <v>116</v>
      </c>
    </row>
    <row r="323" spans="1:2" outlineLevel="1" x14ac:dyDescent="0.35">
      <c r="A323" s="22">
        <v>42592</v>
      </c>
      <c r="B323" s="23" t="s">
        <v>116</v>
      </c>
    </row>
    <row r="324" spans="1:2" outlineLevel="1" x14ac:dyDescent="0.35">
      <c r="A324" s="22">
        <v>42593</v>
      </c>
      <c r="B324" s="23" t="s">
        <v>116</v>
      </c>
    </row>
    <row r="325" spans="1:2" outlineLevel="1" x14ac:dyDescent="0.35">
      <c r="A325" s="22">
        <v>42594</v>
      </c>
      <c r="B325" s="23" t="s">
        <v>116</v>
      </c>
    </row>
    <row r="326" spans="1:2" outlineLevel="1" x14ac:dyDescent="0.35">
      <c r="A326" s="22">
        <v>42595</v>
      </c>
      <c r="B326" s="23" t="s">
        <v>116</v>
      </c>
    </row>
    <row r="327" spans="1:2" outlineLevel="1" x14ac:dyDescent="0.35">
      <c r="A327" s="22">
        <v>42596</v>
      </c>
      <c r="B327" s="23" t="s">
        <v>116</v>
      </c>
    </row>
    <row r="328" spans="1:2" outlineLevel="1" x14ac:dyDescent="0.35">
      <c r="A328" s="22">
        <v>42597</v>
      </c>
      <c r="B328" s="23" t="s">
        <v>116</v>
      </c>
    </row>
    <row r="329" spans="1:2" outlineLevel="1" x14ac:dyDescent="0.35">
      <c r="A329" s="22">
        <v>42598</v>
      </c>
      <c r="B329" s="23" t="s">
        <v>116</v>
      </c>
    </row>
    <row r="330" spans="1:2" outlineLevel="1" x14ac:dyDescent="0.35">
      <c r="A330" s="22">
        <v>42599</v>
      </c>
      <c r="B330" s="23" t="s">
        <v>116</v>
      </c>
    </row>
    <row r="331" spans="1:2" outlineLevel="1" x14ac:dyDescent="0.35">
      <c r="A331" s="22">
        <v>42600</v>
      </c>
      <c r="B331" s="23" t="s">
        <v>116</v>
      </c>
    </row>
    <row r="332" spans="1:2" outlineLevel="1" x14ac:dyDescent="0.35">
      <c r="A332" s="22">
        <v>42601</v>
      </c>
      <c r="B332" s="23" t="s">
        <v>116</v>
      </c>
    </row>
    <row r="333" spans="1:2" outlineLevel="1" x14ac:dyDescent="0.35">
      <c r="A333" s="22">
        <v>42602</v>
      </c>
      <c r="B333" s="23" t="s">
        <v>116</v>
      </c>
    </row>
    <row r="334" spans="1:2" outlineLevel="1" x14ac:dyDescent="0.35">
      <c r="A334" s="22">
        <v>42603</v>
      </c>
      <c r="B334" s="23" t="s">
        <v>116</v>
      </c>
    </row>
    <row r="335" spans="1:2" outlineLevel="1" x14ac:dyDescent="0.35">
      <c r="A335" s="22">
        <v>42604</v>
      </c>
      <c r="B335" s="23" t="s">
        <v>116</v>
      </c>
    </row>
    <row r="336" spans="1:2" outlineLevel="1" x14ac:dyDescent="0.35">
      <c r="A336" s="22">
        <v>42605</v>
      </c>
      <c r="B336" s="23" t="s">
        <v>116</v>
      </c>
    </row>
    <row r="337" spans="1:2" outlineLevel="1" x14ac:dyDescent="0.35">
      <c r="A337" s="22">
        <v>42606</v>
      </c>
      <c r="B337" s="23" t="s">
        <v>116</v>
      </c>
    </row>
    <row r="338" spans="1:2" outlineLevel="1" x14ac:dyDescent="0.35">
      <c r="A338" s="22">
        <v>42607</v>
      </c>
      <c r="B338" s="23" t="s">
        <v>116</v>
      </c>
    </row>
    <row r="339" spans="1:2" outlineLevel="1" x14ac:dyDescent="0.35">
      <c r="A339" s="22">
        <v>42608</v>
      </c>
      <c r="B339" s="23" t="s">
        <v>116</v>
      </c>
    </row>
    <row r="340" spans="1:2" outlineLevel="1" x14ac:dyDescent="0.35">
      <c r="A340" s="22">
        <v>42609</v>
      </c>
      <c r="B340" s="23" t="s">
        <v>116</v>
      </c>
    </row>
    <row r="341" spans="1:2" outlineLevel="1" x14ac:dyDescent="0.35">
      <c r="A341" s="22">
        <v>42610</v>
      </c>
      <c r="B341" s="23" t="s">
        <v>116</v>
      </c>
    </row>
    <row r="342" spans="1:2" outlineLevel="1" x14ac:dyDescent="0.35">
      <c r="A342" s="22">
        <v>42611</v>
      </c>
      <c r="B342" s="23" t="s">
        <v>116</v>
      </c>
    </row>
    <row r="343" spans="1:2" outlineLevel="1" x14ac:dyDescent="0.35">
      <c r="A343" s="22">
        <v>42612</v>
      </c>
      <c r="B343" s="23" t="s">
        <v>116</v>
      </c>
    </row>
    <row r="344" spans="1:2" outlineLevel="1" x14ac:dyDescent="0.35">
      <c r="A344" s="22">
        <v>42613</v>
      </c>
      <c r="B344" s="23" t="s">
        <v>116</v>
      </c>
    </row>
    <row r="345" spans="1:2" outlineLevel="1" x14ac:dyDescent="0.35">
      <c r="A345" s="22">
        <v>42665</v>
      </c>
      <c r="B345" s="23" t="s">
        <v>116</v>
      </c>
    </row>
    <row r="346" spans="1:2" outlineLevel="1" x14ac:dyDescent="0.35">
      <c r="A346" s="22">
        <v>42666</v>
      </c>
      <c r="B346" s="23" t="s">
        <v>116</v>
      </c>
    </row>
    <row r="347" spans="1:2" outlineLevel="1" x14ac:dyDescent="0.35">
      <c r="A347" s="22">
        <v>42667</v>
      </c>
      <c r="B347" s="23" t="s">
        <v>116</v>
      </c>
    </row>
    <row r="348" spans="1:2" outlineLevel="1" x14ac:dyDescent="0.35">
      <c r="A348" s="22">
        <v>42668</v>
      </c>
      <c r="B348" s="23" t="s">
        <v>116</v>
      </c>
    </row>
    <row r="349" spans="1:2" outlineLevel="1" x14ac:dyDescent="0.35">
      <c r="A349" s="22">
        <v>42669</v>
      </c>
      <c r="B349" s="23" t="s">
        <v>116</v>
      </c>
    </row>
    <row r="350" spans="1:2" outlineLevel="1" x14ac:dyDescent="0.35">
      <c r="A350" s="22">
        <v>42670</v>
      </c>
      <c r="B350" s="23" t="s">
        <v>116</v>
      </c>
    </row>
    <row r="351" spans="1:2" outlineLevel="1" x14ac:dyDescent="0.35">
      <c r="A351" s="22">
        <v>42671</v>
      </c>
      <c r="B351" s="23" t="s">
        <v>116</v>
      </c>
    </row>
    <row r="352" spans="1:2" outlineLevel="1" x14ac:dyDescent="0.35">
      <c r="A352" s="22">
        <v>42672</v>
      </c>
      <c r="B352" s="23" t="s">
        <v>116</v>
      </c>
    </row>
    <row r="353" spans="1:2" outlineLevel="1" x14ac:dyDescent="0.35">
      <c r="A353" s="22">
        <v>42673</v>
      </c>
      <c r="B353" s="23" t="s">
        <v>116</v>
      </c>
    </row>
    <row r="354" spans="1:2" outlineLevel="1" x14ac:dyDescent="0.35">
      <c r="A354" s="22">
        <v>42726</v>
      </c>
      <c r="B354" s="23" t="s">
        <v>116</v>
      </c>
    </row>
    <row r="355" spans="1:2" outlineLevel="1" x14ac:dyDescent="0.35">
      <c r="A355" s="22">
        <v>42727</v>
      </c>
      <c r="B355" s="23" t="s">
        <v>116</v>
      </c>
    </row>
    <row r="356" spans="1:2" outlineLevel="1" x14ac:dyDescent="0.35">
      <c r="A356" s="22">
        <v>42728</v>
      </c>
      <c r="B356" s="23" t="s">
        <v>116</v>
      </c>
    </row>
    <row r="357" spans="1:2" outlineLevel="1" x14ac:dyDescent="0.35">
      <c r="A357" s="22">
        <v>42729</v>
      </c>
      <c r="B357" s="23" t="s">
        <v>116</v>
      </c>
    </row>
    <row r="358" spans="1:2" outlineLevel="1" x14ac:dyDescent="0.35">
      <c r="A358" s="22">
        <v>42730</v>
      </c>
      <c r="B358" s="23" t="s">
        <v>116</v>
      </c>
    </row>
    <row r="359" spans="1:2" outlineLevel="1" x14ac:dyDescent="0.35">
      <c r="A359" s="22">
        <v>42731</v>
      </c>
      <c r="B359" s="23" t="s">
        <v>116</v>
      </c>
    </row>
    <row r="360" spans="1:2" outlineLevel="1" x14ac:dyDescent="0.35">
      <c r="A360" s="22">
        <v>42732</v>
      </c>
      <c r="B360" s="23" t="s">
        <v>116</v>
      </c>
    </row>
    <row r="361" spans="1:2" outlineLevel="1" x14ac:dyDescent="0.35">
      <c r="A361" s="22">
        <v>42733</v>
      </c>
      <c r="B361" s="23" t="s">
        <v>116</v>
      </c>
    </row>
    <row r="362" spans="1:2" outlineLevel="1" x14ac:dyDescent="0.35">
      <c r="A362" s="22">
        <v>42734</v>
      </c>
      <c r="B362" s="23" t="s">
        <v>116</v>
      </c>
    </row>
    <row r="363" spans="1:2" outlineLevel="1" x14ac:dyDescent="0.35">
      <c r="A363" s="22">
        <v>42735</v>
      </c>
      <c r="B363" s="23" t="s">
        <v>116</v>
      </c>
    </row>
    <row r="364" spans="1:2" outlineLevel="1" x14ac:dyDescent="0.35">
      <c r="A364" s="22">
        <v>42736</v>
      </c>
      <c r="B364" s="23" t="s">
        <v>116</v>
      </c>
    </row>
    <row r="365" spans="1:2" outlineLevel="1" x14ac:dyDescent="0.35">
      <c r="A365" s="22">
        <v>42737</v>
      </c>
      <c r="B365" s="23" t="s">
        <v>116</v>
      </c>
    </row>
    <row r="366" spans="1:2" outlineLevel="1" x14ac:dyDescent="0.35">
      <c r="A366" s="22">
        <v>42738</v>
      </c>
      <c r="B366" s="23" t="s">
        <v>116</v>
      </c>
    </row>
    <row r="367" spans="1:2" outlineLevel="1" x14ac:dyDescent="0.35">
      <c r="A367" s="22">
        <v>42739</v>
      </c>
      <c r="B367" s="23" t="s">
        <v>116</v>
      </c>
    </row>
    <row r="368" spans="1:2" outlineLevel="1" x14ac:dyDescent="0.35">
      <c r="A368" s="22">
        <v>42777</v>
      </c>
      <c r="B368" s="23" t="s">
        <v>116</v>
      </c>
    </row>
    <row r="369" spans="1:2" outlineLevel="1" x14ac:dyDescent="0.35">
      <c r="A369" s="22">
        <v>42778</v>
      </c>
      <c r="B369" s="23" t="s">
        <v>116</v>
      </c>
    </row>
    <row r="370" spans="1:2" outlineLevel="1" x14ac:dyDescent="0.35">
      <c r="A370" s="22">
        <v>42779</v>
      </c>
      <c r="B370" s="23" t="s">
        <v>116</v>
      </c>
    </row>
    <row r="371" spans="1:2" outlineLevel="1" x14ac:dyDescent="0.35">
      <c r="A371" s="22">
        <v>42780</v>
      </c>
      <c r="B371" s="23" t="s">
        <v>116</v>
      </c>
    </row>
    <row r="372" spans="1:2" outlineLevel="1" x14ac:dyDescent="0.35">
      <c r="A372" s="22">
        <v>42781</v>
      </c>
      <c r="B372" s="23" t="s">
        <v>116</v>
      </c>
    </row>
    <row r="373" spans="1:2" outlineLevel="1" x14ac:dyDescent="0.35">
      <c r="A373" s="22">
        <v>42782</v>
      </c>
      <c r="B373" s="23" t="s">
        <v>116</v>
      </c>
    </row>
    <row r="374" spans="1:2" outlineLevel="1" x14ac:dyDescent="0.35">
      <c r="A374" s="22">
        <v>42783</v>
      </c>
      <c r="B374" s="23" t="s">
        <v>116</v>
      </c>
    </row>
    <row r="375" spans="1:2" outlineLevel="1" x14ac:dyDescent="0.35">
      <c r="A375" s="22">
        <v>42784</v>
      </c>
      <c r="B375" s="23" t="s">
        <v>116</v>
      </c>
    </row>
    <row r="376" spans="1:2" outlineLevel="1" x14ac:dyDescent="0.35">
      <c r="A376" s="22">
        <v>42785</v>
      </c>
      <c r="B376" s="23" t="s">
        <v>116</v>
      </c>
    </row>
    <row r="377" spans="1:2" outlineLevel="1" x14ac:dyDescent="0.35">
      <c r="A377" s="27">
        <v>42826</v>
      </c>
      <c r="B377" s="24" t="s">
        <v>117</v>
      </c>
    </row>
    <row r="378" spans="1:2" outlineLevel="1" x14ac:dyDescent="0.35">
      <c r="A378" s="27">
        <v>42827</v>
      </c>
      <c r="B378" s="24" t="s">
        <v>117</v>
      </c>
    </row>
    <row r="379" spans="1:2" outlineLevel="1" x14ac:dyDescent="0.35">
      <c r="A379" s="27">
        <v>42828</v>
      </c>
      <c r="B379" s="24" t="s">
        <v>117</v>
      </c>
    </row>
    <row r="380" spans="1:2" outlineLevel="1" x14ac:dyDescent="0.35">
      <c r="A380" s="27">
        <v>42829</v>
      </c>
      <c r="B380" s="24" t="s">
        <v>117</v>
      </c>
    </row>
    <row r="381" spans="1:2" outlineLevel="1" x14ac:dyDescent="0.35">
      <c r="A381" s="27">
        <v>42830</v>
      </c>
      <c r="B381" s="24" t="s">
        <v>117</v>
      </c>
    </row>
    <row r="382" spans="1:2" outlineLevel="1" x14ac:dyDescent="0.35">
      <c r="A382" s="27">
        <v>42831</v>
      </c>
      <c r="B382" s="24" t="s">
        <v>117</v>
      </c>
    </row>
    <row r="383" spans="1:2" outlineLevel="1" x14ac:dyDescent="0.35">
      <c r="A383" s="27">
        <v>42832</v>
      </c>
      <c r="B383" s="24" t="s">
        <v>117</v>
      </c>
    </row>
    <row r="384" spans="1:2" outlineLevel="1" x14ac:dyDescent="0.35">
      <c r="A384" s="27">
        <v>42833</v>
      </c>
      <c r="B384" s="24" t="s">
        <v>117</v>
      </c>
    </row>
    <row r="385" spans="1:2" outlineLevel="1" x14ac:dyDescent="0.35">
      <c r="A385" s="27">
        <v>42834</v>
      </c>
      <c r="B385" s="24" t="s">
        <v>117</v>
      </c>
    </row>
    <row r="386" spans="1:2" outlineLevel="1" x14ac:dyDescent="0.35">
      <c r="A386" s="27">
        <v>42835</v>
      </c>
      <c r="B386" s="24" t="s">
        <v>117</v>
      </c>
    </row>
    <row r="387" spans="1:2" outlineLevel="1" x14ac:dyDescent="0.35">
      <c r="A387" s="27">
        <v>42836</v>
      </c>
      <c r="B387" s="24" t="s">
        <v>117</v>
      </c>
    </row>
    <row r="388" spans="1:2" outlineLevel="1" x14ac:dyDescent="0.35">
      <c r="A388" s="27">
        <v>42837</v>
      </c>
      <c r="B388" s="24" t="s">
        <v>117</v>
      </c>
    </row>
    <row r="389" spans="1:2" outlineLevel="1" x14ac:dyDescent="0.35">
      <c r="A389" s="27">
        <v>42838</v>
      </c>
      <c r="B389" s="24" t="s">
        <v>117</v>
      </c>
    </row>
    <row r="390" spans="1:2" outlineLevel="1" x14ac:dyDescent="0.35">
      <c r="A390" s="27">
        <v>42839</v>
      </c>
      <c r="B390" s="24" t="s">
        <v>117</v>
      </c>
    </row>
    <row r="391" spans="1:2" outlineLevel="1" x14ac:dyDescent="0.35">
      <c r="A391" s="27">
        <v>42840</v>
      </c>
      <c r="B391" s="24" t="s">
        <v>117</v>
      </c>
    </row>
    <row r="392" spans="1:2" outlineLevel="1" x14ac:dyDescent="0.35">
      <c r="A392" s="27">
        <v>42841</v>
      </c>
      <c r="B392" s="24" t="s">
        <v>117</v>
      </c>
    </row>
    <row r="393" spans="1:2" outlineLevel="1" x14ac:dyDescent="0.35">
      <c r="A393" s="27">
        <v>42842</v>
      </c>
      <c r="B393" s="24" t="s">
        <v>117</v>
      </c>
    </row>
    <row r="394" spans="1:2" outlineLevel="1" x14ac:dyDescent="0.35">
      <c r="A394" s="27">
        <v>42854</v>
      </c>
      <c r="B394" s="24" t="s">
        <v>117</v>
      </c>
    </row>
    <row r="395" spans="1:2" outlineLevel="1" x14ac:dyDescent="0.35">
      <c r="A395" s="27">
        <v>42855</v>
      </c>
      <c r="B395" s="24" t="s">
        <v>117</v>
      </c>
    </row>
    <row r="396" spans="1:2" outlineLevel="1" x14ac:dyDescent="0.35">
      <c r="A396" s="27">
        <v>42856</v>
      </c>
      <c r="B396" s="24" t="s">
        <v>117</v>
      </c>
    </row>
    <row r="397" spans="1:2" outlineLevel="1" x14ac:dyDescent="0.35">
      <c r="A397" s="27">
        <v>42882</v>
      </c>
      <c r="B397" s="24" t="s">
        <v>117</v>
      </c>
    </row>
    <row r="398" spans="1:2" outlineLevel="1" x14ac:dyDescent="0.35">
      <c r="A398" s="27">
        <v>42883</v>
      </c>
      <c r="B398" s="24" t="s">
        <v>117</v>
      </c>
    </row>
    <row r="399" spans="1:2" outlineLevel="1" x14ac:dyDescent="0.35">
      <c r="A399" s="27">
        <v>42884</v>
      </c>
      <c r="B399" s="24" t="s">
        <v>117</v>
      </c>
    </row>
    <row r="400" spans="1:2" outlineLevel="1" x14ac:dyDescent="0.35">
      <c r="A400" s="27">
        <v>42885</v>
      </c>
      <c r="B400" s="24" t="s">
        <v>117</v>
      </c>
    </row>
    <row r="401" spans="1:2" outlineLevel="1" x14ac:dyDescent="0.35">
      <c r="A401" s="27">
        <v>42886</v>
      </c>
      <c r="B401" s="24" t="s">
        <v>117</v>
      </c>
    </row>
    <row r="402" spans="1:2" outlineLevel="1" x14ac:dyDescent="0.35">
      <c r="A402" s="27">
        <v>42887</v>
      </c>
      <c r="B402" s="24" t="s">
        <v>117</v>
      </c>
    </row>
    <row r="403" spans="1:2" outlineLevel="1" x14ac:dyDescent="0.35">
      <c r="A403" s="27">
        <v>42888</v>
      </c>
      <c r="B403" s="24" t="s">
        <v>117</v>
      </c>
    </row>
    <row r="404" spans="1:2" outlineLevel="1" x14ac:dyDescent="0.35">
      <c r="A404" s="27">
        <v>42889</v>
      </c>
      <c r="B404" s="24" t="s">
        <v>117</v>
      </c>
    </row>
    <row r="405" spans="1:2" outlineLevel="1" x14ac:dyDescent="0.35">
      <c r="A405" s="27">
        <v>42890</v>
      </c>
      <c r="B405" s="24" t="s">
        <v>117</v>
      </c>
    </row>
    <row r="406" spans="1:2" outlineLevel="1" x14ac:dyDescent="0.35">
      <c r="A406" s="27">
        <v>42938</v>
      </c>
      <c r="B406" s="24" t="s">
        <v>117</v>
      </c>
    </row>
    <row r="407" spans="1:2" outlineLevel="1" x14ac:dyDescent="0.35">
      <c r="A407" s="27">
        <v>42939</v>
      </c>
      <c r="B407" s="24" t="s">
        <v>117</v>
      </c>
    </row>
    <row r="408" spans="1:2" outlineLevel="1" x14ac:dyDescent="0.35">
      <c r="A408" s="27">
        <v>42940</v>
      </c>
      <c r="B408" s="24" t="s">
        <v>117</v>
      </c>
    </row>
    <row r="409" spans="1:2" outlineLevel="1" x14ac:dyDescent="0.35">
      <c r="A409" s="27">
        <v>42941</v>
      </c>
      <c r="B409" s="24" t="s">
        <v>117</v>
      </c>
    </row>
    <row r="410" spans="1:2" outlineLevel="1" x14ac:dyDescent="0.35">
      <c r="A410" s="27">
        <v>42942</v>
      </c>
      <c r="B410" s="24" t="s">
        <v>117</v>
      </c>
    </row>
    <row r="411" spans="1:2" outlineLevel="1" x14ac:dyDescent="0.35">
      <c r="A411" s="27">
        <v>42943</v>
      </c>
      <c r="B411" s="24" t="s">
        <v>117</v>
      </c>
    </row>
    <row r="412" spans="1:2" outlineLevel="1" x14ac:dyDescent="0.35">
      <c r="A412" s="27">
        <v>42944</v>
      </c>
      <c r="B412" s="24" t="s">
        <v>117</v>
      </c>
    </row>
    <row r="413" spans="1:2" outlineLevel="1" x14ac:dyDescent="0.35">
      <c r="A413" s="27">
        <v>42945</v>
      </c>
      <c r="B413" s="24" t="s">
        <v>117</v>
      </c>
    </row>
    <row r="414" spans="1:2" outlineLevel="1" x14ac:dyDescent="0.35">
      <c r="A414" s="27">
        <v>42946</v>
      </c>
      <c r="B414" s="24" t="s">
        <v>117</v>
      </c>
    </row>
    <row r="415" spans="1:2" outlineLevel="1" x14ac:dyDescent="0.35">
      <c r="A415" s="27">
        <v>42947</v>
      </c>
      <c r="B415" s="24" t="s">
        <v>117</v>
      </c>
    </row>
    <row r="416" spans="1:2" outlineLevel="1" x14ac:dyDescent="0.35">
      <c r="A416" s="27">
        <v>42948</v>
      </c>
      <c r="B416" s="24" t="s">
        <v>117</v>
      </c>
    </row>
    <row r="417" spans="1:2" outlineLevel="1" x14ac:dyDescent="0.35">
      <c r="A417" s="27">
        <v>42949</v>
      </c>
      <c r="B417" s="24" t="s">
        <v>117</v>
      </c>
    </row>
    <row r="418" spans="1:2" outlineLevel="1" x14ac:dyDescent="0.35">
      <c r="A418" s="27">
        <v>42950</v>
      </c>
      <c r="B418" s="24" t="s">
        <v>117</v>
      </c>
    </row>
    <row r="419" spans="1:2" outlineLevel="1" x14ac:dyDescent="0.35">
      <c r="A419" s="27">
        <v>42951</v>
      </c>
      <c r="B419" s="24" t="s">
        <v>117</v>
      </c>
    </row>
    <row r="420" spans="1:2" outlineLevel="1" x14ac:dyDescent="0.35">
      <c r="A420" s="27">
        <v>42952</v>
      </c>
      <c r="B420" s="24" t="s">
        <v>117</v>
      </c>
    </row>
    <row r="421" spans="1:2" outlineLevel="1" x14ac:dyDescent="0.35">
      <c r="A421" s="27">
        <v>42953</v>
      </c>
      <c r="B421" s="24" t="s">
        <v>117</v>
      </c>
    </row>
    <row r="422" spans="1:2" outlineLevel="1" x14ac:dyDescent="0.35">
      <c r="A422" s="27">
        <v>42954</v>
      </c>
      <c r="B422" s="24" t="s">
        <v>117</v>
      </c>
    </row>
    <row r="423" spans="1:2" outlineLevel="1" x14ac:dyDescent="0.35">
      <c r="A423" s="27">
        <v>42955</v>
      </c>
      <c r="B423" s="24" t="s">
        <v>117</v>
      </c>
    </row>
    <row r="424" spans="1:2" outlineLevel="1" x14ac:dyDescent="0.35">
      <c r="A424" s="27">
        <v>42956</v>
      </c>
      <c r="B424" s="24" t="s">
        <v>117</v>
      </c>
    </row>
    <row r="425" spans="1:2" outlineLevel="1" x14ac:dyDescent="0.35">
      <c r="A425" s="27">
        <v>42957</v>
      </c>
      <c r="B425" s="24" t="s">
        <v>117</v>
      </c>
    </row>
    <row r="426" spans="1:2" outlineLevel="1" x14ac:dyDescent="0.35">
      <c r="A426" s="27">
        <v>42958</v>
      </c>
      <c r="B426" s="24" t="s">
        <v>117</v>
      </c>
    </row>
    <row r="427" spans="1:2" outlineLevel="1" x14ac:dyDescent="0.35">
      <c r="A427" s="27">
        <v>42959</v>
      </c>
      <c r="B427" s="24" t="s">
        <v>117</v>
      </c>
    </row>
    <row r="428" spans="1:2" outlineLevel="1" x14ac:dyDescent="0.35">
      <c r="A428" s="27">
        <v>42960</v>
      </c>
      <c r="B428" s="24" t="s">
        <v>117</v>
      </c>
    </row>
    <row r="429" spans="1:2" outlineLevel="1" x14ac:dyDescent="0.35">
      <c r="A429" s="27">
        <v>42961</v>
      </c>
      <c r="B429" s="24" t="s">
        <v>117</v>
      </c>
    </row>
    <row r="430" spans="1:2" outlineLevel="1" x14ac:dyDescent="0.35">
      <c r="A430" s="27">
        <v>42962</v>
      </c>
      <c r="B430" s="24" t="s">
        <v>117</v>
      </c>
    </row>
    <row r="431" spans="1:2" outlineLevel="1" x14ac:dyDescent="0.35">
      <c r="A431" s="27">
        <v>42963</v>
      </c>
      <c r="B431" s="24" t="s">
        <v>117</v>
      </c>
    </row>
    <row r="432" spans="1:2" outlineLevel="1" x14ac:dyDescent="0.35">
      <c r="A432" s="27">
        <v>42964</v>
      </c>
      <c r="B432" s="24" t="s">
        <v>117</v>
      </c>
    </row>
    <row r="433" spans="1:2" outlineLevel="1" x14ac:dyDescent="0.35">
      <c r="A433" s="27">
        <v>42965</v>
      </c>
      <c r="B433" s="24" t="s">
        <v>117</v>
      </c>
    </row>
    <row r="434" spans="1:2" outlineLevel="1" x14ac:dyDescent="0.35">
      <c r="A434" s="27">
        <v>42966</v>
      </c>
      <c r="B434" s="24" t="s">
        <v>117</v>
      </c>
    </row>
    <row r="435" spans="1:2" outlineLevel="1" x14ac:dyDescent="0.35">
      <c r="A435" s="27">
        <v>42967</v>
      </c>
      <c r="B435" s="24" t="s">
        <v>117</v>
      </c>
    </row>
    <row r="436" spans="1:2" outlineLevel="1" x14ac:dyDescent="0.35">
      <c r="A436" s="27">
        <v>42968</v>
      </c>
      <c r="B436" s="24" t="s">
        <v>117</v>
      </c>
    </row>
    <row r="437" spans="1:2" outlineLevel="1" x14ac:dyDescent="0.35">
      <c r="A437" s="27">
        <v>42969</v>
      </c>
      <c r="B437" s="24" t="s">
        <v>117</v>
      </c>
    </row>
    <row r="438" spans="1:2" outlineLevel="1" x14ac:dyDescent="0.35">
      <c r="A438" s="27">
        <v>42970</v>
      </c>
      <c r="B438" s="24" t="s">
        <v>117</v>
      </c>
    </row>
    <row r="439" spans="1:2" outlineLevel="1" x14ac:dyDescent="0.35">
      <c r="A439" s="27">
        <v>42971</v>
      </c>
      <c r="B439" s="24" t="s">
        <v>117</v>
      </c>
    </row>
    <row r="440" spans="1:2" outlineLevel="1" x14ac:dyDescent="0.35">
      <c r="A440" s="27">
        <v>42972</v>
      </c>
      <c r="B440" s="24" t="s">
        <v>117</v>
      </c>
    </row>
    <row r="441" spans="1:2" outlineLevel="1" x14ac:dyDescent="0.35">
      <c r="A441" s="27">
        <v>42973</v>
      </c>
      <c r="B441" s="24" t="s">
        <v>117</v>
      </c>
    </row>
    <row r="442" spans="1:2" outlineLevel="1" x14ac:dyDescent="0.35">
      <c r="A442" s="27">
        <v>42974</v>
      </c>
      <c r="B442" s="24" t="s">
        <v>117</v>
      </c>
    </row>
    <row r="443" spans="1:2" outlineLevel="1" x14ac:dyDescent="0.35">
      <c r="A443" s="27">
        <v>42975</v>
      </c>
      <c r="B443" s="24" t="s">
        <v>117</v>
      </c>
    </row>
    <row r="444" spans="1:2" outlineLevel="1" x14ac:dyDescent="0.35">
      <c r="A444" s="27">
        <v>42976</v>
      </c>
      <c r="B444" s="24" t="s">
        <v>117</v>
      </c>
    </row>
    <row r="445" spans="1:2" outlineLevel="1" x14ac:dyDescent="0.35">
      <c r="A445" s="27">
        <v>42977</v>
      </c>
      <c r="B445" s="24" t="s">
        <v>117</v>
      </c>
    </row>
    <row r="446" spans="1:2" outlineLevel="1" x14ac:dyDescent="0.35">
      <c r="A446" s="27">
        <v>42978</v>
      </c>
      <c r="B446" s="24" t="s">
        <v>117</v>
      </c>
    </row>
    <row r="447" spans="1:2" outlineLevel="1" x14ac:dyDescent="0.35">
      <c r="A447" s="27">
        <v>42979</v>
      </c>
      <c r="B447" s="24" t="s">
        <v>117</v>
      </c>
    </row>
    <row r="448" spans="1:2" outlineLevel="1" x14ac:dyDescent="0.35">
      <c r="A448" s="27">
        <v>43031</v>
      </c>
      <c r="B448" s="24" t="s">
        <v>117</v>
      </c>
    </row>
    <row r="449" spans="1:2" outlineLevel="1" x14ac:dyDescent="0.35">
      <c r="A449" s="27">
        <v>43032</v>
      </c>
      <c r="B449" s="24" t="s">
        <v>117</v>
      </c>
    </row>
    <row r="450" spans="1:2" outlineLevel="1" x14ac:dyDescent="0.35">
      <c r="A450" s="27">
        <v>43033</v>
      </c>
      <c r="B450" s="24" t="s">
        <v>117</v>
      </c>
    </row>
    <row r="451" spans="1:2" outlineLevel="1" x14ac:dyDescent="0.35">
      <c r="A451" s="27">
        <v>43034</v>
      </c>
      <c r="B451" s="24" t="s">
        <v>117</v>
      </c>
    </row>
    <row r="452" spans="1:2" outlineLevel="1" x14ac:dyDescent="0.35">
      <c r="A452" s="27">
        <v>43035</v>
      </c>
      <c r="B452" s="24" t="s">
        <v>117</v>
      </c>
    </row>
    <row r="453" spans="1:2" outlineLevel="1" x14ac:dyDescent="0.35">
      <c r="A453" s="27">
        <v>43090</v>
      </c>
      <c r="B453" s="24" t="s">
        <v>117</v>
      </c>
    </row>
    <row r="454" spans="1:2" outlineLevel="1" x14ac:dyDescent="0.35">
      <c r="A454" s="27">
        <v>43091</v>
      </c>
      <c r="B454" s="24" t="s">
        <v>117</v>
      </c>
    </row>
    <row r="455" spans="1:2" outlineLevel="1" x14ac:dyDescent="0.35">
      <c r="A455" s="27">
        <v>43094</v>
      </c>
      <c r="B455" s="24" t="s">
        <v>117</v>
      </c>
    </row>
    <row r="456" spans="1:2" outlineLevel="1" x14ac:dyDescent="0.35">
      <c r="A456" s="27">
        <v>43095</v>
      </c>
      <c r="B456" s="24" t="s">
        <v>117</v>
      </c>
    </row>
    <row r="457" spans="1:2" outlineLevel="1" x14ac:dyDescent="0.35">
      <c r="A457" s="27">
        <v>43096</v>
      </c>
      <c r="B457" s="24" t="s">
        <v>117</v>
      </c>
    </row>
    <row r="458" spans="1:2" outlineLevel="1" x14ac:dyDescent="0.35">
      <c r="A458" s="27">
        <v>43097</v>
      </c>
      <c r="B458" s="24" t="s">
        <v>117</v>
      </c>
    </row>
    <row r="459" spans="1:2" outlineLevel="1" x14ac:dyDescent="0.35">
      <c r="A459" s="27">
        <v>43098</v>
      </c>
      <c r="B459" s="24" t="s">
        <v>117</v>
      </c>
    </row>
    <row r="460" spans="1:2" outlineLevel="1" x14ac:dyDescent="0.35">
      <c r="A460" s="27">
        <v>43101</v>
      </c>
      <c r="B460" s="24" t="s">
        <v>117</v>
      </c>
    </row>
    <row r="461" spans="1:2" outlineLevel="1" x14ac:dyDescent="0.35">
      <c r="A461" s="27">
        <v>43143</v>
      </c>
      <c r="B461" s="24" t="s">
        <v>117</v>
      </c>
    </row>
    <row r="462" spans="1:2" outlineLevel="1" x14ac:dyDescent="0.35">
      <c r="A462" s="27">
        <v>43144</v>
      </c>
      <c r="B462" s="24" t="s">
        <v>117</v>
      </c>
    </row>
    <row r="463" spans="1:2" outlineLevel="1" x14ac:dyDescent="0.35">
      <c r="A463" s="27">
        <v>43145</v>
      </c>
      <c r="B463" s="24" t="s">
        <v>117</v>
      </c>
    </row>
    <row r="464" spans="1:2" outlineLevel="1" x14ac:dyDescent="0.35">
      <c r="A464" s="27">
        <v>43146</v>
      </c>
      <c r="B464" s="24" t="s">
        <v>117</v>
      </c>
    </row>
    <row r="465" spans="1:2" outlineLevel="1" x14ac:dyDescent="0.35">
      <c r="A465" s="27">
        <v>43147</v>
      </c>
      <c r="B465" s="24" t="s">
        <v>117</v>
      </c>
    </row>
    <row r="466" spans="1:2" outlineLevel="1" x14ac:dyDescent="0.35">
      <c r="A466" s="27">
        <v>43189</v>
      </c>
      <c r="B466" s="24" t="s">
        <v>117</v>
      </c>
    </row>
    <row r="467" spans="1:2" outlineLevel="1" x14ac:dyDescent="0.35">
      <c r="A467" s="22">
        <v>43192</v>
      </c>
      <c r="B467" s="23" t="s">
        <v>118</v>
      </c>
    </row>
    <row r="468" spans="1:2" outlineLevel="1" x14ac:dyDescent="0.35">
      <c r="A468" s="22">
        <v>43193</v>
      </c>
      <c r="B468" s="23" t="s">
        <v>118</v>
      </c>
    </row>
    <row r="469" spans="1:2" outlineLevel="1" x14ac:dyDescent="0.35">
      <c r="A469" s="22">
        <v>43194</v>
      </c>
      <c r="B469" s="23" t="s">
        <v>118</v>
      </c>
    </row>
    <row r="470" spans="1:2" outlineLevel="1" x14ac:dyDescent="0.35">
      <c r="A470" s="22">
        <v>43195</v>
      </c>
      <c r="B470" s="23" t="s">
        <v>118</v>
      </c>
    </row>
    <row r="471" spans="1:2" outlineLevel="1" x14ac:dyDescent="0.35">
      <c r="A471" s="22">
        <v>43196</v>
      </c>
      <c r="B471" s="23" t="s">
        <v>118</v>
      </c>
    </row>
    <row r="472" spans="1:2" outlineLevel="1" x14ac:dyDescent="0.35">
      <c r="A472" s="22">
        <v>43199</v>
      </c>
      <c r="B472" s="23" t="s">
        <v>118</v>
      </c>
    </row>
    <row r="473" spans="1:2" outlineLevel="1" x14ac:dyDescent="0.35">
      <c r="A473" s="22">
        <v>43200</v>
      </c>
      <c r="B473" s="23" t="s">
        <v>118</v>
      </c>
    </row>
    <row r="474" spans="1:2" outlineLevel="1" x14ac:dyDescent="0.35">
      <c r="A474" s="22">
        <v>43201</v>
      </c>
      <c r="B474" s="23" t="s">
        <v>118</v>
      </c>
    </row>
    <row r="475" spans="1:2" outlineLevel="1" x14ac:dyDescent="0.35">
      <c r="A475" s="22">
        <v>43202</v>
      </c>
      <c r="B475" s="23" t="s">
        <v>118</v>
      </c>
    </row>
    <row r="476" spans="1:2" outlineLevel="1" x14ac:dyDescent="0.35">
      <c r="A476" s="22">
        <v>43203</v>
      </c>
      <c r="B476" s="23" t="s">
        <v>118</v>
      </c>
    </row>
    <row r="477" spans="1:2" outlineLevel="1" x14ac:dyDescent="0.35">
      <c r="A477" s="22">
        <v>43227</v>
      </c>
      <c r="B477" s="23" t="s">
        <v>118</v>
      </c>
    </row>
    <row r="478" spans="1:2" outlineLevel="1" x14ac:dyDescent="0.35">
      <c r="A478" s="22">
        <v>43248</v>
      </c>
      <c r="B478" s="23" t="s">
        <v>118</v>
      </c>
    </row>
    <row r="479" spans="1:2" outlineLevel="1" x14ac:dyDescent="0.35">
      <c r="A479" s="22">
        <v>43249</v>
      </c>
      <c r="B479" s="23" t="s">
        <v>118</v>
      </c>
    </row>
    <row r="480" spans="1:2" outlineLevel="1" x14ac:dyDescent="0.35">
      <c r="A480" s="22">
        <v>43250</v>
      </c>
      <c r="B480" s="23" t="s">
        <v>118</v>
      </c>
    </row>
    <row r="481" spans="1:2" outlineLevel="1" x14ac:dyDescent="0.35">
      <c r="A481" s="22">
        <v>43251</v>
      </c>
      <c r="B481" s="23" t="s">
        <v>118</v>
      </c>
    </row>
    <row r="482" spans="1:2" outlineLevel="1" x14ac:dyDescent="0.35">
      <c r="A482" s="22">
        <v>43252</v>
      </c>
      <c r="B482" s="23" t="s">
        <v>118</v>
      </c>
    </row>
    <row r="483" spans="1:2" outlineLevel="1" x14ac:dyDescent="0.35">
      <c r="A483" s="22">
        <v>43304</v>
      </c>
      <c r="B483" s="23" t="s">
        <v>118</v>
      </c>
    </row>
    <row r="484" spans="1:2" outlineLevel="1" x14ac:dyDescent="0.35">
      <c r="A484" s="22">
        <v>43305</v>
      </c>
      <c r="B484" s="23" t="s">
        <v>118</v>
      </c>
    </row>
    <row r="485" spans="1:2" outlineLevel="1" x14ac:dyDescent="0.35">
      <c r="A485" s="22">
        <v>43306</v>
      </c>
      <c r="B485" s="23" t="s">
        <v>118</v>
      </c>
    </row>
    <row r="486" spans="1:2" outlineLevel="1" x14ac:dyDescent="0.35">
      <c r="A486" s="22">
        <v>43307</v>
      </c>
      <c r="B486" s="23" t="s">
        <v>118</v>
      </c>
    </row>
    <row r="487" spans="1:2" outlineLevel="1" x14ac:dyDescent="0.35">
      <c r="A487" s="22">
        <v>43308</v>
      </c>
      <c r="B487" s="23" t="s">
        <v>118</v>
      </c>
    </row>
    <row r="488" spans="1:2" outlineLevel="1" x14ac:dyDescent="0.35">
      <c r="A488" s="22">
        <v>43311</v>
      </c>
      <c r="B488" s="23" t="s">
        <v>118</v>
      </c>
    </row>
    <row r="489" spans="1:2" outlineLevel="1" x14ac:dyDescent="0.35">
      <c r="A489" s="22">
        <v>43312</v>
      </c>
      <c r="B489" s="23" t="s">
        <v>118</v>
      </c>
    </row>
    <row r="490" spans="1:2" outlineLevel="1" x14ac:dyDescent="0.35">
      <c r="A490" s="22">
        <v>43313</v>
      </c>
      <c r="B490" s="23" t="s">
        <v>118</v>
      </c>
    </row>
    <row r="491" spans="1:2" outlineLevel="1" x14ac:dyDescent="0.35">
      <c r="A491" s="22">
        <v>43314</v>
      </c>
      <c r="B491" s="23" t="s">
        <v>118</v>
      </c>
    </row>
    <row r="492" spans="1:2" outlineLevel="1" x14ac:dyDescent="0.35">
      <c r="A492" s="22">
        <v>43315</v>
      </c>
      <c r="B492" s="23" t="s">
        <v>118</v>
      </c>
    </row>
    <row r="493" spans="1:2" outlineLevel="1" x14ac:dyDescent="0.35">
      <c r="A493" s="22">
        <v>43318</v>
      </c>
      <c r="B493" s="23" t="s">
        <v>118</v>
      </c>
    </row>
    <row r="494" spans="1:2" outlineLevel="1" x14ac:dyDescent="0.35">
      <c r="A494" s="22">
        <v>43319</v>
      </c>
      <c r="B494" s="23" t="s">
        <v>118</v>
      </c>
    </row>
    <row r="495" spans="1:2" outlineLevel="1" x14ac:dyDescent="0.35">
      <c r="A495" s="22">
        <v>43320</v>
      </c>
      <c r="B495" s="23" t="s">
        <v>118</v>
      </c>
    </row>
    <row r="496" spans="1:2" outlineLevel="1" x14ac:dyDescent="0.35">
      <c r="A496" s="22">
        <v>43321</v>
      </c>
      <c r="B496" s="23" t="s">
        <v>118</v>
      </c>
    </row>
    <row r="497" spans="1:2" outlineLevel="1" x14ac:dyDescent="0.35">
      <c r="A497" s="22">
        <v>43322</v>
      </c>
      <c r="B497" s="23" t="s">
        <v>118</v>
      </c>
    </row>
    <row r="498" spans="1:2" outlineLevel="1" x14ac:dyDescent="0.35">
      <c r="A498" s="22">
        <v>43325</v>
      </c>
      <c r="B498" s="23" t="s">
        <v>118</v>
      </c>
    </row>
    <row r="499" spans="1:2" outlineLevel="1" x14ac:dyDescent="0.35">
      <c r="A499" s="22">
        <v>43326</v>
      </c>
      <c r="B499" s="23" t="s">
        <v>118</v>
      </c>
    </row>
    <row r="500" spans="1:2" outlineLevel="1" x14ac:dyDescent="0.35">
      <c r="A500" s="22">
        <v>43327</v>
      </c>
      <c r="B500" s="23" t="s">
        <v>118</v>
      </c>
    </row>
    <row r="501" spans="1:2" outlineLevel="1" x14ac:dyDescent="0.35">
      <c r="A501" s="22">
        <v>43328</v>
      </c>
      <c r="B501" s="23" t="s">
        <v>118</v>
      </c>
    </row>
    <row r="502" spans="1:2" outlineLevel="1" x14ac:dyDescent="0.35">
      <c r="A502" s="22">
        <v>43329</v>
      </c>
      <c r="B502" s="23" t="s">
        <v>118</v>
      </c>
    </row>
    <row r="503" spans="1:2" outlineLevel="1" x14ac:dyDescent="0.35">
      <c r="A503" s="22">
        <v>43332</v>
      </c>
      <c r="B503" s="23" t="s">
        <v>118</v>
      </c>
    </row>
    <row r="504" spans="1:2" outlineLevel="1" x14ac:dyDescent="0.35">
      <c r="A504" s="22">
        <v>43333</v>
      </c>
      <c r="B504" s="23" t="s">
        <v>118</v>
      </c>
    </row>
    <row r="505" spans="1:2" outlineLevel="1" x14ac:dyDescent="0.35">
      <c r="A505" s="22">
        <v>43334</v>
      </c>
      <c r="B505" s="23" t="s">
        <v>118</v>
      </c>
    </row>
    <row r="506" spans="1:2" outlineLevel="1" x14ac:dyDescent="0.35">
      <c r="A506" s="22">
        <v>43335</v>
      </c>
      <c r="B506" s="23" t="s">
        <v>118</v>
      </c>
    </row>
    <row r="507" spans="1:2" outlineLevel="1" x14ac:dyDescent="0.35">
      <c r="A507" s="22">
        <v>43336</v>
      </c>
      <c r="B507" s="23" t="s">
        <v>118</v>
      </c>
    </row>
    <row r="508" spans="1:2" outlineLevel="1" x14ac:dyDescent="0.35">
      <c r="A508" s="22">
        <v>43339</v>
      </c>
      <c r="B508" s="23" t="s">
        <v>118</v>
      </c>
    </row>
    <row r="509" spans="1:2" outlineLevel="1" x14ac:dyDescent="0.35">
      <c r="A509" s="22">
        <v>43340</v>
      </c>
      <c r="B509" s="23" t="s">
        <v>118</v>
      </c>
    </row>
    <row r="510" spans="1:2" outlineLevel="1" x14ac:dyDescent="0.35">
      <c r="A510" s="22">
        <v>43341</v>
      </c>
      <c r="B510" s="23" t="s">
        <v>118</v>
      </c>
    </row>
    <row r="511" spans="1:2" outlineLevel="1" x14ac:dyDescent="0.35">
      <c r="A511" s="22">
        <v>43342</v>
      </c>
      <c r="B511" s="23" t="s">
        <v>118</v>
      </c>
    </row>
    <row r="512" spans="1:2" outlineLevel="1" x14ac:dyDescent="0.35">
      <c r="A512" s="22">
        <v>43343</v>
      </c>
      <c r="B512" s="23" t="s">
        <v>118</v>
      </c>
    </row>
    <row r="513" spans="1:2" outlineLevel="1" x14ac:dyDescent="0.35">
      <c r="A513" s="22">
        <v>43344</v>
      </c>
      <c r="B513" s="23" t="s">
        <v>118</v>
      </c>
    </row>
    <row r="514" spans="1:2" outlineLevel="1" x14ac:dyDescent="0.35">
      <c r="A514" s="22">
        <v>43345</v>
      </c>
      <c r="B514" s="23" t="s">
        <v>118</v>
      </c>
    </row>
    <row r="515" spans="1:2" outlineLevel="1" x14ac:dyDescent="0.35">
      <c r="A515" s="22">
        <v>43346</v>
      </c>
      <c r="B515" s="23" t="s">
        <v>118</v>
      </c>
    </row>
    <row r="516" spans="1:2" outlineLevel="1" x14ac:dyDescent="0.35">
      <c r="A516" s="22">
        <v>43395</v>
      </c>
      <c r="B516" s="23" t="s">
        <v>118</v>
      </c>
    </row>
    <row r="517" spans="1:2" outlineLevel="1" x14ac:dyDescent="0.35">
      <c r="A517" s="22">
        <v>43396</v>
      </c>
      <c r="B517" s="23" t="s">
        <v>118</v>
      </c>
    </row>
    <row r="518" spans="1:2" outlineLevel="1" x14ac:dyDescent="0.35">
      <c r="A518" s="22">
        <v>43397</v>
      </c>
      <c r="B518" s="23" t="s">
        <v>118</v>
      </c>
    </row>
    <row r="519" spans="1:2" outlineLevel="1" x14ac:dyDescent="0.35">
      <c r="A519" s="22">
        <v>43398</v>
      </c>
      <c r="B519" s="23" t="s">
        <v>118</v>
      </c>
    </row>
    <row r="520" spans="1:2" outlineLevel="1" x14ac:dyDescent="0.35">
      <c r="A520" s="22">
        <v>43399</v>
      </c>
      <c r="B520" s="23" t="s">
        <v>118</v>
      </c>
    </row>
    <row r="521" spans="1:2" outlineLevel="1" x14ac:dyDescent="0.35">
      <c r="A521" s="22">
        <v>43454</v>
      </c>
      <c r="B521" s="23" t="s">
        <v>118</v>
      </c>
    </row>
    <row r="522" spans="1:2" outlineLevel="1" x14ac:dyDescent="0.35">
      <c r="A522" s="22">
        <v>43455</v>
      </c>
      <c r="B522" s="23" t="s">
        <v>118</v>
      </c>
    </row>
    <row r="523" spans="1:2" outlineLevel="1" x14ac:dyDescent="0.35">
      <c r="A523" s="22">
        <v>43456</v>
      </c>
      <c r="B523" s="23" t="s">
        <v>118</v>
      </c>
    </row>
    <row r="524" spans="1:2" outlineLevel="1" x14ac:dyDescent="0.35">
      <c r="A524" s="22">
        <v>43457</v>
      </c>
      <c r="B524" s="23" t="s">
        <v>118</v>
      </c>
    </row>
    <row r="525" spans="1:2" outlineLevel="1" x14ac:dyDescent="0.35">
      <c r="A525" s="22">
        <v>43458</v>
      </c>
      <c r="B525" s="23" t="s">
        <v>118</v>
      </c>
    </row>
    <row r="526" spans="1:2" outlineLevel="1" x14ac:dyDescent="0.35">
      <c r="A526" s="22">
        <v>43459</v>
      </c>
      <c r="B526" s="23" t="s">
        <v>118</v>
      </c>
    </row>
    <row r="527" spans="1:2" outlineLevel="1" x14ac:dyDescent="0.35">
      <c r="A527" s="22">
        <v>43460</v>
      </c>
      <c r="B527" s="23" t="s">
        <v>118</v>
      </c>
    </row>
    <row r="528" spans="1:2" outlineLevel="1" x14ac:dyDescent="0.35">
      <c r="A528" s="22">
        <v>43461</v>
      </c>
      <c r="B528" s="23" t="s">
        <v>118</v>
      </c>
    </row>
    <row r="529" spans="1:2" outlineLevel="1" x14ac:dyDescent="0.35">
      <c r="A529" s="22">
        <v>43462</v>
      </c>
      <c r="B529" s="23" t="s">
        <v>118</v>
      </c>
    </row>
    <row r="530" spans="1:2" outlineLevel="1" x14ac:dyDescent="0.35">
      <c r="A530" s="22">
        <v>43463</v>
      </c>
      <c r="B530" s="23" t="s">
        <v>118</v>
      </c>
    </row>
    <row r="531" spans="1:2" outlineLevel="1" x14ac:dyDescent="0.35">
      <c r="A531" s="22">
        <v>43464</v>
      </c>
      <c r="B531" s="23" t="s">
        <v>118</v>
      </c>
    </row>
    <row r="532" spans="1:2" outlineLevel="1" x14ac:dyDescent="0.35">
      <c r="A532" s="22">
        <v>43465</v>
      </c>
      <c r="B532" s="23" t="s">
        <v>118</v>
      </c>
    </row>
    <row r="533" spans="1:2" outlineLevel="1" x14ac:dyDescent="0.35">
      <c r="A533" s="22">
        <v>43466</v>
      </c>
      <c r="B533" s="23" t="s">
        <v>118</v>
      </c>
    </row>
    <row r="534" spans="1:2" outlineLevel="1" x14ac:dyDescent="0.35">
      <c r="A534" s="22">
        <v>43467</v>
      </c>
      <c r="B534" s="23" t="s">
        <v>118</v>
      </c>
    </row>
    <row r="535" spans="1:2" outlineLevel="1" x14ac:dyDescent="0.35">
      <c r="A535" s="22">
        <v>43514</v>
      </c>
      <c r="B535" s="23" t="s">
        <v>118</v>
      </c>
    </row>
    <row r="536" spans="1:2" outlineLevel="1" x14ac:dyDescent="0.35">
      <c r="A536" s="22">
        <v>43515</v>
      </c>
      <c r="B536" s="23" t="s">
        <v>118</v>
      </c>
    </row>
    <row r="537" spans="1:2" outlineLevel="1" x14ac:dyDescent="0.35">
      <c r="A537" s="22">
        <v>43516</v>
      </c>
      <c r="B537" s="23" t="s">
        <v>118</v>
      </c>
    </row>
    <row r="538" spans="1:2" outlineLevel="1" x14ac:dyDescent="0.35">
      <c r="A538" s="22">
        <v>43517</v>
      </c>
      <c r="B538" s="23" t="s">
        <v>118</v>
      </c>
    </row>
    <row r="539" spans="1:2" outlineLevel="1" x14ac:dyDescent="0.35">
      <c r="A539" s="22">
        <v>43518</v>
      </c>
      <c r="B539" s="23" t="s">
        <v>118</v>
      </c>
    </row>
    <row r="540" spans="1:2" outlineLevel="1" x14ac:dyDescent="0.35">
      <c r="A540" s="27">
        <v>43556</v>
      </c>
      <c r="B540" s="24" t="s">
        <v>134</v>
      </c>
    </row>
    <row r="541" spans="1:2" outlineLevel="1" x14ac:dyDescent="0.35">
      <c r="A541" s="27">
        <v>43557</v>
      </c>
      <c r="B541" s="24" t="s">
        <v>134</v>
      </c>
    </row>
    <row r="542" spans="1:2" outlineLevel="1" x14ac:dyDescent="0.35">
      <c r="A542" s="27">
        <v>43558</v>
      </c>
      <c r="B542" s="24" t="s">
        <v>134</v>
      </c>
    </row>
    <row r="543" spans="1:2" outlineLevel="1" x14ac:dyDescent="0.35">
      <c r="A543" s="27">
        <v>43559</v>
      </c>
      <c r="B543" s="24" t="s">
        <v>134</v>
      </c>
    </row>
    <row r="544" spans="1:2" outlineLevel="1" x14ac:dyDescent="0.35">
      <c r="A544" s="27">
        <v>43560</v>
      </c>
      <c r="B544" s="24" t="s">
        <v>134</v>
      </c>
    </row>
    <row r="545" spans="1:2" outlineLevel="1" x14ac:dyDescent="0.35">
      <c r="A545" s="27">
        <v>43561</v>
      </c>
      <c r="B545" s="24" t="s">
        <v>134</v>
      </c>
    </row>
    <row r="546" spans="1:2" outlineLevel="1" x14ac:dyDescent="0.35">
      <c r="A546" s="27">
        <v>43562</v>
      </c>
      <c r="B546" s="24" t="s">
        <v>134</v>
      </c>
    </row>
    <row r="547" spans="1:2" outlineLevel="1" x14ac:dyDescent="0.35">
      <c r="A547" s="27">
        <v>43563</v>
      </c>
      <c r="B547" s="24" t="s">
        <v>134</v>
      </c>
    </row>
    <row r="548" spans="1:2" outlineLevel="1" x14ac:dyDescent="0.35">
      <c r="A548" s="27">
        <v>43564</v>
      </c>
      <c r="B548" s="24" t="s">
        <v>134</v>
      </c>
    </row>
    <row r="549" spans="1:2" outlineLevel="1" x14ac:dyDescent="0.35">
      <c r="A549" s="27">
        <v>43565</v>
      </c>
      <c r="B549" s="24" t="s">
        <v>134</v>
      </c>
    </row>
    <row r="550" spans="1:2" outlineLevel="1" x14ac:dyDescent="0.35">
      <c r="A550" s="27">
        <v>43566</v>
      </c>
      <c r="B550" s="24" t="s">
        <v>134</v>
      </c>
    </row>
    <row r="551" spans="1:2" outlineLevel="1" x14ac:dyDescent="0.35">
      <c r="A551" s="27">
        <v>43567</v>
      </c>
      <c r="B551" s="24" t="s">
        <v>134</v>
      </c>
    </row>
    <row r="552" spans="1:2" outlineLevel="1" x14ac:dyDescent="0.35">
      <c r="A552" s="27">
        <v>43568</v>
      </c>
      <c r="B552" s="24" t="s">
        <v>134</v>
      </c>
    </row>
    <row r="553" spans="1:2" outlineLevel="1" x14ac:dyDescent="0.35">
      <c r="A553" s="27">
        <v>43569</v>
      </c>
      <c r="B553" s="24" t="s">
        <v>134</v>
      </c>
    </row>
    <row r="554" spans="1:2" outlineLevel="1" x14ac:dyDescent="0.35">
      <c r="A554" s="27">
        <v>43570</v>
      </c>
      <c r="B554" s="24" t="s">
        <v>134</v>
      </c>
    </row>
    <row r="555" spans="1:2" outlineLevel="1" x14ac:dyDescent="0.35">
      <c r="A555" s="27">
        <v>43571</v>
      </c>
      <c r="B555" s="24" t="s">
        <v>134</v>
      </c>
    </row>
    <row r="556" spans="1:2" outlineLevel="1" x14ac:dyDescent="0.35">
      <c r="A556" s="27">
        <v>43572</v>
      </c>
      <c r="B556" s="24" t="s">
        <v>134</v>
      </c>
    </row>
    <row r="557" spans="1:2" outlineLevel="1" x14ac:dyDescent="0.35">
      <c r="A557" s="27">
        <v>43573</v>
      </c>
      <c r="B557" s="24" t="s">
        <v>134</v>
      </c>
    </row>
    <row r="558" spans="1:2" outlineLevel="1" x14ac:dyDescent="0.35">
      <c r="A558" s="27">
        <v>43574</v>
      </c>
      <c r="B558" s="24" t="s">
        <v>134</v>
      </c>
    </row>
    <row r="559" spans="1:2" outlineLevel="1" x14ac:dyDescent="0.35">
      <c r="A559" s="27">
        <v>43575</v>
      </c>
      <c r="B559" s="24" t="s">
        <v>134</v>
      </c>
    </row>
    <row r="560" spans="1:2" outlineLevel="1" x14ac:dyDescent="0.35">
      <c r="A560" s="27">
        <v>43576</v>
      </c>
      <c r="B560" s="24" t="s">
        <v>134</v>
      </c>
    </row>
    <row r="561" spans="1:2" outlineLevel="1" x14ac:dyDescent="0.35">
      <c r="A561" s="27">
        <v>43577</v>
      </c>
      <c r="B561" s="24" t="s">
        <v>134</v>
      </c>
    </row>
    <row r="562" spans="1:2" outlineLevel="1" x14ac:dyDescent="0.35">
      <c r="A562" s="27">
        <v>43591</v>
      </c>
      <c r="B562" s="24" t="s">
        <v>134</v>
      </c>
    </row>
    <row r="563" spans="1:2" outlineLevel="1" x14ac:dyDescent="0.35">
      <c r="A563" s="27">
        <v>43612</v>
      </c>
      <c r="B563" s="24" t="s">
        <v>134</v>
      </c>
    </row>
    <row r="564" spans="1:2" outlineLevel="1" x14ac:dyDescent="0.35">
      <c r="A564" s="27">
        <v>43613</v>
      </c>
      <c r="B564" s="24" t="s">
        <v>134</v>
      </c>
    </row>
    <row r="565" spans="1:2" outlineLevel="1" x14ac:dyDescent="0.35">
      <c r="A565" s="27">
        <v>43614</v>
      </c>
      <c r="B565" s="24" t="s">
        <v>134</v>
      </c>
    </row>
    <row r="566" spans="1:2" outlineLevel="1" x14ac:dyDescent="0.35">
      <c r="A566" s="27">
        <v>43615</v>
      </c>
      <c r="B566" s="24" t="s">
        <v>134</v>
      </c>
    </row>
    <row r="567" spans="1:2" outlineLevel="1" x14ac:dyDescent="0.35">
      <c r="A567" s="27">
        <v>43616</v>
      </c>
      <c r="B567" s="24" t="s">
        <v>134</v>
      </c>
    </row>
    <row r="568" spans="1:2" outlineLevel="1" x14ac:dyDescent="0.35">
      <c r="A568" s="27">
        <v>43671</v>
      </c>
      <c r="B568" s="24" t="s">
        <v>134</v>
      </c>
    </row>
    <row r="569" spans="1:2" outlineLevel="1" x14ac:dyDescent="0.35">
      <c r="A569" s="27">
        <v>43672</v>
      </c>
      <c r="B569" s="24" t="s">
        <v>134</v>
      </c>
    </row>
    <row r="570" spans="1:2" outlineLevel="1" x14ac:dyDescent="0.35">
      <c r="A570" s="27">
        <v>43673</v>
      </c>
      <c r="B570" s="24" t="s">
        <v>134</v>
      </c>
    </row>
    <row r="571" spans="1:2" outlineLevel="1" x14ac:dyDescent="0.35">
      <c r="A571" s="27">
        <v>43674</v>
      </c>
      <c r="B571" s="24" t="s">
        <v>134</v>
      </c>
    </row>
    <row r="572" spans="1:2" outlineLevel="1" x14ac:dyDescent="0.35">
      <c r="A572" s="27">
        <v>43675</v>
      </c>
      <c r="B572" s="24" t="s">
        <v>134</v>
      </c>
    </row>
    <row r="573" spans="1:2" outlineLevel="1" x14ac:dyDescent="0.35">
      <c r="A573" s="27">
        <v>43676</v>
      </c>
      <c r="B573" s="24" t="s">
        <v>134</v>
      </c>
    </row>
    <row r="574" spans="1:2" outlineLevel="1" x14ac:dyDescent="0.35">
      <c r="A574" s="27">
        <v>43677</v>
      </c>
      <c r="B574" s="24" t="s">
        <v>134</v>
      </c>
    </row>
    <row r="575" spans="1:2" outlineLevel="1" x14ac:dyDescent="0.35">
      <c r="A575" s="27">
        <v>43678</v>
      </c>
      <c r="B575" s="24" t="s">
        <v>134</v>
      </c>
    </row>
    <row r="576" spans="1:2" outlineLevel="1" x14ac:dyDescent="0.35">
      <c r="A576" s="27">
        <v>43679</v>
      </c>
      <c r="B576" s="24" t="s">
        <v>134</v>
      </c>
    </row>
    <row r="577" spans="1:2" outlineLevel="1" x14ac:dyDescent="0.35">
      <c r="A577" s="27">
        <v>43680</v>
      </c>
      <c r="B577" s="24" t="s">
        <v>134</v>
      </c>
    </row>
    <row r="578" spans="1:2" outlineLevel="1" x14ac:dyDescent="0.35">
      <c r="A578" s="27">
        <v>43681</v>
      </c>
      <c r="B578" s="24" t="s">
        <v>134</v>
      </c>
    </row>
    <row r="579" spans="1:2" outlineLevel="1" x14ac:dyDescent="0.35">
      <c r="A579" s="27">
        <v>43682</v>
      </c>
      <c r="B579" s="24" t="s">
        <v>134</v>
      </c>
    </row>
    <row r="580" spans="1:2" outlineLevel="1" x14ac:dyDescent="0.35">
      <c r="A580" s="27">
        <v>43683</v>
      </c>
      <c r="B580" s="24" t="s">
        <v>134</v>
      </c>
    </row>
    <row r="581" spans="1:2" outlineLevel="1" x14ac:dyDescent="0.35">
      <c r="A581" s="27">
        <v>43684</v>
      </c>
      <c r="B581" s="24" t="s">
        <v>134</v>
      </c>
    </row>
    <row r="582" spans="1:2" outlineLevel="1" x14ac:dyDescent="0.35">
      <c r="A582" s="27">
        <v>43685</v>
      </c>
      <c r="B582" s="24" t="s">
        <v>134</v>
      </c>
    </row>
    <row r="583" spans="1:2" outlineLevel="1" x14ac:dyDescent="0.35">
      <c r="A583" s="27">
        <v>43686</v>
      </c>
      <c r="B583" s="24" t="s">
        <v>134</v>
      </c>
    </row>
    <row r="584" spans="1:2" outlineLevel="1" x14ac:dyDescent="0.35">
      <c r="A584" s="27">
        <v>43687</v>
      </c>
      <c r="B584" s="24" t="s">
        <v>134</v>
      </c>
    </row>
    <row r="585" spans="1:2" outlineLevel="1" x14ac:dyDescent="0.35">
      <c r="A585" s="27">
        <v>43688</v>
      </c>
      <c r="B585" s="24" t="s">
        <v>134</v>
      </c>
    </row>
    <row r="586" spans="1:2" outlineLevel="1" x14ac:dyDescent="0.35">
      <c r="A586" s="27">
        <v>43689</v>
      </c>
      <c r="B586" s="24" t="s">
        <v>134</v>
      </c>
    </row>
    <row r="587" spans="1:2" outlineLevel="1" x14ac:dyDescent="0.35">
      <c r="A587" s="27">
        <v>43690</v>
      </c>
      <c r="B587" s="24" t="s">
        <v>134</v>
      </c>
    </row>
    <row r="588" spans="1:2" outlineLevel="1" x14ac:dyDescent="0.35">
      <c r="A588" s="27">
        <v>43691</v>
      </c>
      <c r="B588" s="24" t="s">
        <v>134</v>
      </c>
    </row>
    <row r="589" spans="1:2" outlineLevel="1" x14ac:dyDescent="0.35">
      <c r="A589" s="27">
        <v>43692</v>
      </c>
      <c r="B589" s="24" t="s">
        <v>134</v>
      </c>
    </row>
    <row r="590" spans="1:2" outlineLevel="1" x14ac:dyDescent="0.35">
      <c r="A590" s="27">
        <v>43693</v>
      </c>
      <c r="B590" s="24" t="s">
        <v>134</v>
      </c>
    </row>
    <row r="591" spans="1:2" outlineLevel="1" x14ac:dyDescent="0.35">
      <c r="A591" s="27">
        <v>43694</v>
      </c>
      <c r="B591" s="24" t="s">
        <v>134</v>
      </c>
    </row>
    <row r="592" spans="1:2" outlineLevel="1" x14ac:dyDescent="0.35">
      <c r="A592" s="27">
        <v>43695</v>
      </c>
      <c r="B592" s="24" t="s">
        <v>134</v>
      </c>
    </row>
    <row r="593" spans="1:2" outlineLevel="1" x14ac:dyDescent="0.35">
      <c r="A593" s="27">
        <v>43696</v>
      </c>
      <c r="B593" s="24" t="s">
        <v>134</v>
      </c>
    </row>
    <row r="594" spans="1:2" outlineLevel="1" x14ac:dyDescent="0.35">
      <c r="A594" s="27">
        <v>43697</v>
      </c>
      <c r="B594" s="24" t="s">
        <v>134</v>
      </c>
    </row>
    <row r="595" spans="1:2" outlineLevel="1" x14ac:dyDescent="0.35">
      <c r="A595" s="27">
        <v>43698</v>
      </c>
      <c r="B595" s="24" t="s">
        <v>134</v>
      </c>
    </row>
    <row r="596" spans="1:2" outlineLevel="1" x14ac:dyDescent="0.35">
      <c r="A596" s="27">
        <v>43699</v>
      </c>
      <c r="B596" s="24" t="s">
        <v>134</v>
      </c>
    </row>
    <row r="597" spans="1:2" outlineLevel="1" x14ac:dyDescent="0.35">
      <c r="A597" s="27">
        <v>43700</v>
      </c>
      <c r="B597" s="24" t="s">
        <v>134</v>
      </c>
    </row>
    <row r="598" spans="1:2" outlineLevel="1" x14ac:dyDescent="0.35">
      <c r="A598" s="27">
        <v>43701</v>
      </c>
      <c r="B598" s="24" t="s">
        <v>134</v>
      </c>
    </row>
    <row r="599" spans="1:2" outlineLevel="1" x14ac:dyDescent="0.35">
      <c r="A599" s="27">
        <v>43702</v>
      </c>
      <c r="B599" s="24" t="s">
        <v>134</v>
      </c>
    </row>
    <row r="600" spans="1:2" outlineLevel="1" x14ac:dyDescent="0.35">
      <c r="A600" s="27">
        <v>43703</v>
      </c>
      <c r="B600" s="24" t="s">
        <v>134</v>
      </c>
    </row>
    <row r="601" spans="1:2" outlineLevel="1" x14ac:dyDescent="0.35">
      <c r="A601" s="27">
        <v>43704</v>
      </c>
      <c r="B601" s="24" t="s">
        <v>134</v>
      </c>
    </row>
    <row r="602" spans="1:2" outlineLevel="1" x14ac:dyDescent="0.35">
      <c r="A602" s="27">
        <v>43705</v>
      </c>
      <c r="B602" s="24" t="s">
        <v>134</v>
      </c>
    </row>
    <row r="603" spans="1:2" outlineLevel="1" x14ac:dyDescent="0.35">
      <c r="A603" s="27">
        <v>43706</v>
      </c>
      <c r="B603" s="24" t="s">
        <v>134</v>
      </c>
    </row>
    <row r="604" spans="1:2" outlineLevel="1" x14ac:dyDescent="0.35">
      <c r="A604" s="27">
        <v>43707</v>
      </c>
      <c r="B604" s="24" t="s">
        <v>134</v>
      </c>
    </row>
    <row r="605" spans="1:2" outlineLevel="1" x14ac:dyDescent="0.35">
      <c r="A605" s="27">
        <v>43708</v>
      </c>
      <c r="B605" s="24" t="s">
        <v>134</v>
      </c>
    </row>
    <row r="606" spans="1:2" outlineLevel="1" x14ac:dyDescent="0.35">
      <c r="A606" s="27">
        <v>43709</v>
      </c>
      <c r="B606" s="24" t="s">
        <v>134</v>
      </c>
    </row>
    <row r="607" spans="1:2" outlineLevel="1" x14ac:dyDescent="0.35">
      <c r="A607" s="27">
        <v>43710</v>
      </c>
      <c r="B607" s="24" t="s">
        <v>134</v>
      </c>
    </row>
    <row r="608" spans="1:2" outlineLevel="1" x14ac:dyDescent="0.35">
      <c r="A608" s="27">
        <v>43766</v>
      </c>
      <c r="B608" s="24" t="s">
        <v>134</v>
      </c>
    </row>
    <row r="609" spans="1:2" outlineLevel="1" x14ac:dyDescent="0.35">
      <c r="A609" s="27">
        <v>43767</v>
      </c>
      <c r="B609" s="24" t="s">
        <v>134</v>
      </c>
    </row>
    <row r="610" spans="1:2" outlineLevel="1" x14ac:dyDescent="0.35">
      <c r="A610" s="27">
        <v>43768</v>
      </c>
      <c r="B610" s="24" t="s">
        <v>134</v>
      </c>
    </row>
    <row r="611" spans="1:2" outlineLevel="1" x14ac:dyDescent="0.35">
      <c r="A611" s="27">
        <v>43769</v>
      </c>
      <c r="B611" s="24" t="s">
        <v>134</v>
      </c>
    </row>
    <row r="612" spans="1:2" outlineLevel="1" x14ac:dyDescent="0.35">
      <c r="A612" s="27">
        <v>43770</v>
      </c>
      <c r="B612" s="24" t="s">
        <v>134</v>
      </c>
    </row>
    <row r="613" spans="1:2" outlineLevel="1" x14ac:dyDescent="0.35">
      <c r="A613" s="27">
        <v>43819</v>
      </c>
      <c r="B613" s="24" t="s">
        <v>134</v>
      </c>
    </row>
    <row r="614" spans="1:2" outlineLevel="1" x14ac:dyDescent="0.35">
      <c r="A614" s="27">
        <v>43820</v>
      </c>
      <c r="B614" s="24" t="s">
        <v>134</v>
      </c>
    </row>
    <row r="615" spans="1:2" outlineLevel="1" x14ac:dyDescent="0.35">
      <c r="A615" s="27">
        <v>43821</v>
      </c>
      <c r="B615" s="24" t="s">
        <v>134</v>
      </c>
    </row>
    <row r="616" spans="1:2" outlineLevel="1" x14ac:dyDescent="0.35">
      <c r="A616" s="27">
        <v>43822</v>
      </c>
      <c r="B616" s="24" t="s">
        <v>134</v>
      </c>
    </row>
    <row r="617" spans="1:2" outlineLevel="1" x14ac:dyDescent="0.35">
      <c r="A617" s="27">
        <v>43823</v>
      </c>
      <c r="B617" s="24" t="s">
        <v>134</v>
      </c>
    </row>
    <row r="618" spans="1:2" outlineLevel="1" x14ac:dyDescent="0.35">
      <c r="A618" s="27">
        <v>43824</v>
      </c>
      <c r="B618" s="24" t="s">
        <v>134</v>
      </c>
    </row>
    <row r="619" spans="1:2" outlineLevel="1" x14ac:dyDescent="0.35">
      <c r="A619" s="27">
        <v>43825</v>
      </c>
      <c r="B619" s="24" t="s">
        <v>134</v>
      </c>
    </row>
    <row r="620" spans="1:2" outlineLevel="1" x14ac:dyDescent="0.35">
      <c r="A620" s="27">
        <v>43826</v>
      </c>
      <c r="B620" s="24" t="s">
        <v>134</v>
      </c>
    </row>
    <row r="621" spans="1:2" outlineLevel="1" x14ac:dyDescent="0.35">
      <c r="A621" s="27">
        <v>43827</v>
      </c>
      <c r="B621" s="24" t="s">
        <v>134</v>
      </c>
    </row>
    <row r="622" spans="1:2" outlineLevel="1" x14ac:dyDescent="0.35">
      <c r="A622" s="27">
        <v>43828</v>
      </c>
      <c r="B622" s="24" t="s">
        <v>134</v>
      </c>
    </row>
    <row r="623" spans="1:2" outlineLevel="1" x14ac:dyDescent="0.35">
      <c r="A623" s="27">
        <v>43829</v>
      </c>
      <c r="B623" s="24" t="s">
        <v>134</v>
      </c>
    </row>
    <row r="624" spans="1:2" outlineLevel="1" x14ac:dyDescent="0.35">
      <c r="A624" s="27">
        <v>43830</v>
      </c>
      <c r="B624" s="24" t="s">
        <v>134</v>
      </c>
    </row>
    <row r="625" spans="1:2" outlineLevel="1" x14ac:dyDescent="0.35">
      <c r="A625" s="27">
        <v>43831</v>
      </c>
      <c r="B625" s="24" t="s">
        <v>134</v>
      </c>
    </row>
    <row r="626" spans="1:2" outlineLevel="1" x14ac:dyDescent="0.35">
      <c r="A626" s="27">
        <v>43832</v>
      </c>
      <c r="B626" s="24" t="s">
        <v>134</v>
      </c>
    </row>
    <row r="627" spans="1:2" outlineLevel="1" x14ac:dyDescent="0.35">
      <c r="A627" s="27">
        <v>43833</v>
      </c>
      <c r="B627" s="24" t="s">
        <v>134</v>
      </c>
    </row>
    <row r="628" spans="1:2" outlineLevel="1" x14ac:dyDescent="0.35">
      <c r="A628" s="27">
        <v>43878</v>
      </c>
      <c r="B628" s="24" t="s">
        <v>134</v>
      </c>
    </row>
    <row r="629" spans="1:2" outlineLevel="1" x14ac:dyDescent="0.35">
      <c r="A629" s="27">
        <v>43879</v>
      </c>
      <c r="B629" s="24" t="s">
        <v>134</v>
      </c>
    </row>
    <row r="630" spans="1:2" outlineLevel="1" x14ac:dyDescent="0.35">
      <c r="A630" s="27">
        <v>43880</v>
      </c>
      <c r="B630" s="24" t="s">
        <v>134</v>
      </c>
    </row>
    <row r="631" spans="1:2" outlineLevel="1" x14ac:dyDescent="0.35">
      <c r="A631" s="27">
        <v>43881</v>
      </c>
      <c r="B631" s="24" t="s">
        <v>134</v>
      </c>
    </row>
    <row r="632" spans="1:2" outlineLevel="1" x14ac:dyDescent="0.35">
      <c r="A632" s="27">
        <v>43882</v>
      </c>
      <c r="B632" s="24" t="s">
        <v>134</v>
      </c>
    </row>
    <row r="633" spans="1:2" outlineLevel="1" x14ac:dyDescent="0.35">
      <c r="A633" s="22">
        <v>43922</v>
      </c>
      <c r="B633" s="23" t="s">
        <v>138</v>
      </c>
    </row>
    <row r="634" spans="1:2" outlineLevel="1" x14ac:dyDescent="0.35">
      <c r="A634" s="22">
        <v>43923</v>
      </c>
      <c r="B634" s="23" t="s">
        <v>138</v>
      </c>
    </row>
    <row r="635" spans="1:2" outlineLevel="1" x14ac:dyDescent="0.35">
      <c r="A635" s="22">
        <v>43924</v>
      </c>
      <c r="B635" s="23" t="s">
        <v>138</v>
      </c>
    </row>
    <row r="636" spans="1:2" outlineLevel="1" x14ac:dyDescent="0.35">
      <c r="A636" s="22">
        <v>43925</v>
      </c>
      <c r="B636" s="23" t="s">
        <v>138</v>
      </c>
    </row>
    <row r="637" spans="1:2" outlineLevel="1" x14ac:dyDescent="0.35">
      <c r="A637" s="22">
        <v>43926</v>
      </c>
      <c r="B637" s="23" t="s">
        <v>138</v>
      </c>
    </row>
    <row r="638" spans="1:2" outlineLevel="1" x14ac:dyDescent="0.35">
      <c r="A638" s="22">
        <v>43927</v>
      </c>
      <c r="B638" s="23" t="s">
        <v>138</v>
      </c>
    </row>
    <row r="639" spans="1:2" outlineLevel="1" x14ac:dyDescent="0.35">
      <c r="A639" s="22">
        <v>43928</v>
      </c>
      <c r="B639" s="23" t="s">
        <v>138</v>
      </c>
    </row>
    <row r="640" spans="1:2" outlineLevel="1" x14ac:dyDescent="0.35">
      <c r="A640" s="22">
        <v>43929</v>
      </c>
      <c r="B640" s="23" t="s">
        <v>138</v>
      </c>
    </row>
    <row r="641" spans="1:2" outlineLevel="1" x14ac:dyDescent="0.35">
      <c r="A641" s="22">
        <v>43930</v>
      </c>
      <c r="B641" s="23" t="s">
        <v>138</v>
      </c>
    </row>
    <row r="642" spans="1:2" outlineLevel="1" x14ac:dyDescent="0.35">
      <c r="A642" s="22">
        <v>43931</v>
      </c>
      <c r="B642" s="23" t="s">
        <v>138</v>
      </c>
    </row>
    <row r="643" spans="1:2" outlineLevel="1" x14ac:dyDescent="0.35">
      <c r="A643" s="22">
        <v>43932</v>
      </c>
      <c r="B643" s="23" t="s">
        <v>138</v>
      </c>
    </row>
    <row r="644" spans="1:2" outlineLevel="1" x14ac:dyDescent="0.35">
      <c r="A644" s="22">
        <v>43933</v>
      </c>
      <c r="B644" s="23" t="s">
        <v>138</v>
      </c>
    </row>
    <row r="645" spans="1:2" outlineLevel="1" x14ac:dyDescent="0.35">
      <c r="A645" s="22">
        <v>43934</v>
      </c>
      <c r="B645" s="23" t="s">
        <v>138</v>
      </c>
    </row>
    <row r="646" spans="1:2" outlineLevel="1" x14ac:dyDescent="0.35">
      <c r="A646" s="22">
        <v>43935</v>
      </c>
      <c r="B646" s="23" t="s">
        <v>138</v>
      </c>
    </row>
    <row r="647" spans="1:2" outlineLevel="1" x14ac:dyDescent="0.35">
      <c r="A647" s="22">
        <v>43936</v>
      </c>
      <c r="B647" s="23" t="s">
        <v>138</v>
      </c>
    </row>
    <row r="648" spans="1:2" outlineLevel="1" x14ac:dyDescent="0.35">
      <c r="A648" s="22">
        <v>43937</v>
      </c>
      <c r="B648" s="23" t="s">
        <v>138</v>
      </c>
    </row>
    <row r="649" spans="1:2" outlineLevel="1" x14ac:dyDescent="0.35">
      <c r="A649" s="22">
        <v>43938</v>
      </c>
      <c r="B649" s="23" t="s">
        <v>138</v>
      </c>
    </row>
    <row r="650" spans="1:2" outlineLevel="1" x14ac:dyDescent="0.35">
      <c r="A650" s="22">
        <v>43959</v>
      </c>
      <c r="B650" s="23" t="s">
        <v>138</v>
      </c>
    </row>
    <row r="651" spans="1:2" outlineLevel="1" x14ac:dyDescent="0.35">
      <c r="A651" s="22">
        <v>43976</v>
      </c>
      <c r="B651" s="23" t="s">
        <v>138</v>
      </c>
    </row>
    <row r="652" spans="1:2" outlineLevel="1" x14ac:dyDescent="0.35">
      <c r="A652" s="22">
        <v>43977</v>
      </c>
      <c r="B652" s="23" t="s">
        <v>138</v>
      </c>
    </row>
    <row r="653" spans="1:2" outlineLevel="1" x14ac:dyDescent="0.35">
      <c r="A653" s="22">
        <v>43978</v>
      </c>
      <c r="B653" s="23" t="s">
        <v>138</v>
      </c>
    </row>
    <row r="654" spans="1:2" outlineLevel="1" x14ac:dyDescent="0.35">
      <c r="A654" s="22">
        <v>43979</v>
      </c>
      <c r="B654" s="23" t="s">
        <v>138</v>
      </c>
    </row>
    <row r="655" spans="1:2" outlineLevel="1" x14ac:dyDescent="0.35">
      <c r="A655" s="22">
        <v>43980</v>
      </c>
      <c r="B655" s="23" t="s">
        <v>138</v>
      </c>
    </row>
    <row r="656" spans="1:2" outlineLevel="1" x14ac:dyDescent="0.35">
      <c r="A656" s="22">
        <v>44035</v>
      </c>
      <c r="B656" s="23" t="s">
        <v>138</v>
      </c>
    </row>
    <row r="657" spans="1:2" outlineLevel="1" x14ac:dyDescent="0.35">
      <c r="A657" s="22">
        <v>44036</v>
      </c>
      <c r="B657" s="23" t="s">
        <v>138</v>
      </c>
    </row>
    <row r="658" spans="1:2" outlineLevel="1" x14ac:dyDescent="0.35">
      <c r="A658" s="22">
        <v>44037</v>
      </c>
      <c r="B658" s="23" t="s">
        <v>138</v>
      </c>
    </row>
    <row r="659" spans="1:2" outlineLevel="1" x14ac:dyDescent="0.35">
      <c r="A659" s="22">
        <v>44038</v>
      </c>
      <c r="B659" s="23" t="s">
        <v>138</v>
      </c>
    </row>
    <row r="660" spans="1:2" outlineLevel="1" x14ac:dyDescent="0.35">
      <c r="A660" s="22">
        <v>44039</v>
      </c>
      <c r="B660" s="23" t="s">
        <v>138</v>
      </c>
    </row>
    <row r="661" spans="1:2" outlineLevel="1" x14ac:dyDescent="0.35">
      <c r="A661" s="22">
        <v>44040</v>
      </c>
      <c r="B661" s="23" t="s">
        <v>138</v>
      </c>
    </row>
    <row r="662" spans="1:2" outlineLevel="1" x14ac:dyDescent="0.35">
      <c r="A662" s="22">
        <v>44041</v>
      </c>
      <c r="B662" s="23" t="s">
        <v>138</v>
      </c>
    </row>
    <row r="663" spans="1:2" outlineLevel="1" x14ac:dyDescent="0.35">
      <c r="A663" s="22">
        <v>44042</v>
      </c>
      <c r="B663" s="23" t="s">
        <v>138</v>
      </c>
    </row>
    <row r="664" spans="1:2" outlineLevel="1" x14ac:dyDescent="0.35">
      <c r="A664" s="22">
        <v>44043</v>
      </c>
      <c r="B664" s="23" t="s">
        <v>138</v>
      </c>
    </row>
    <row r="665" spans="1:2" outlineLevel="1" x14ac:dyDescent="0.35">
      <c r="A665" s="22">
        <v>44044</v>
      </c>
      <c r="B665" s="23" t="s">
        <v>138</v>
      </c>
    </row>
    <row r="666" spans="1:2" outlineLevel="1" x14ac:dyDescent="0.35">
      <c r="A666" s="22">
        <v>44045</v>
      </c>
      <c r="B666" s="23" t="s">
        <v>138</v>
      </c>
    </row>
    <row r="667" spans="1:2" outlineLevel="1" x14ac:dyDescent="0.35">
      <c r="A667" s="22">
        <v>44046</v>
      </c>
      <c r="B667" s="23" t="s">
        <v>138</v>
      </c>
    </row>
    <row r="668" spans="1:2" outlineLevel="1" x14ac:dyDescent="0.35">
      <c r="A668" s="22">
        <v>44047</v>
      </c>
      <c r="B668" s="23" t="s">
        <v>138</v>
      </c>
    </row>
    <row r="669" spans="1:2" outlineLevel="1" x14ac:dyDescent="0.35">
      <c r="A669" s="22">
        <v>44048</v>
      </c>
      <c r="B669" s="23" t="s">
        <v>138</v>
      </c>
    </row>
    <row r="670" spans="1:2" outlineLevel="1" x14ac:dyDescent="0.35">
      <c r="A670" s="22">
        <v>44049</v>
      </c>
      <c r="B670" s="23" t="s">
        <v>138</v>
      </c>
    </row>
    <row r="671" spans="1:2" outlineLevel="1" x14ac:dyDescent="0.35">
      <c r="A671" s="22">
        <v>44050</v>
      </c>
      <c r="B671" s="23" t="s">
        <v>138</v>
      </c>
    </row>
    <row r="672" spans="1:2" outlineLevel="1" x14ac:dyDescent="0.35">
      <c r="A672" s="22">
        <v>44051</v>
      </c>
      <c r="B672" s="23" t="s">
        <v>138</v>
      </c>
    </row>
    <row r="673" spans="1:2" outlineLevel="1" x14ac:dyDescent="0.35">
      <c r="A673" s="22">
        <v>44052</v>
      </c>
      <c r="B673" s="23" t="s">
        <v>138</v>
      </c>
    </row>
    <row r="674" spans="1:2" outlineLevel="1" x14ac:dyDescent="0.35">
      <c r="A674" s="22">
        <v>44053</v>
      </c>
      <c r="B674" s="23" t="s">
        <v>138</v>
      </c>
    </row>
    <row r="675" spans="1:2" outlineLevel="1" x14ac:dyDescent="0.35">
      <c r="A675" s="22">
        <v>44054</v>
      </c>
      <c r="B675" s="23" t="s">
        <v>138</v>
      </c>
    </row>
    <row r="676" spans="1:2" outlineLevel="1" x14ac:dyDescent="0.35">
      <c r="A676" s="22">
        <v>44055</v>
      </c>
      <c r="B676" s="23" t="s">
        <v>138</v>
      </c>
    </row>
    <row r="677" spans="1:2" outlineLevel="1" x14ac:dyDescent="0.35">
      <c r="A677" s="22">
        <v>44056</v>
      </c>
      <c r="B677" s="23" t="s">
        <v>138</v>
      </c>
    </row>
    <row r="678" spans="1:2" outlineLevel="1" x14ac:dyDescent="0.35">
      <c r="A678" s="22">
        <v>44057</v>
      </c>
      <c r="B678" s="23" t="s">
        <v>138</v>
      </c>
    </row>
    <row r="679" spans="1:2" outlineLevel="1" x14ac:dyDescent="0.35">
      <c r="A679" s="22">
        <v>44058</v>
      </c>
      <c r="B679" s="23" t="s">
        <v>138</v>
      </c>
    </row>
    <row r="680" spans="1:2" outlineLevel="1" x14ac:dyDescent="0.35">
      <c r="A680" s="22">
        <v>44059</v>
      </c>
      <c r="B680" s="23" t="s">
        <v>138</v>
      </c>
    </row>
    <row r="681" spans="1:2" outlineLevel="1" x14ac:dyDescent="0.35">
      <c r="A681" s="22">
        <v>44060</v>
      </c>
      <c r="B681" s="23" t="s">
        <v>138</v>
      </c>
    </row>
    <row r="682" spans="1:2" outlineLevel="1" x14ac:dyDescent="0.35">
      <c r="A682" s="22">
        <v>44061</v>
      </c>
      <c r="B682" s="23" t="s">
        <v>138</v>
      </c>
    </row>
    <row r="683" spans="1:2" outlineLevel="1" x14ac:dyDescent="0.35">
      <c r="A683" s="22">
        <v>44062</v>
      </c>
      <c r="B683" s="23" t="s">
        <v>138</v>
      </c>
    </row>
    <row r="684" spans="1:2" outlineLevel="1" x14ac:dyDescent="0.35">
      <c r="A684" s="22">
        <v>44063</v>
      </c>
      <c r="B684" s="23" t="s">
        <v>138</v>
      </c>
    </row>
    <row r="685" spans="1:2" outlineLevel="1" x14ac:dyDescent="0.35">
      <c r="A685" s="22">
        <v>44064</v>
      </c>
      <c r="B685" s="23" t="s">
        <v>138</v>
      </c>
    </row>
    <row r="686" spans="1:2" outlineLevel="1" x14ac:dyDescent="0.35">
      <c r="A686" s="22">
        <v>44065</v>
      </c>
      <c r="B686" s="23" t="s">
        <v>138</v>
      </c>
    </row>
    <row r="687" spans="1:2" outlineLevel="1" x14ac:dyDescent="0.35">
      <c r="A687" s="22">
        <v>44066</v>
      </c>
      <c r="B687" s="23" t="s">
        <v>138</v>
      </c>
    </row>
    <row r="688" spans="1:2" outlineLevel="1" x14ac:dyDescent="0.35">
      <c r="A688" s="22">
        <v>44067</v>
      </c>
      <c r="B688" s="23" t="s">
        <v>138</v>
      </c>
    </row>
    <row r="689" spans="1:2" outlineLevel="1" x14ac:dyDescent="0.35">
      <c r="A689" s="22">
        <v>44068</v>
      </c>
      <c r="B689" s="23" t="s">
        <v>138</v>
      </c>
    </row>
    <row r="690" spans="1:2" outlineLevel="1" x14ac:dyDescent="0.35">
      <c r="A690" s="22">
        <v>44069</v>
      </c>
      <c r="B690" s="23" t="s">
        <v>138</v>
      </c>
    </row>
    <row r="691" spans="1:2" outlineLevel="1" x14ac:dyDescent="0.35">
      <c r="A691" s="22">
        <v>44070</v>
      </c>
      <c r="B691" s="23" t="s">
        <v>138</v>
      </c>
    </row>
    <row r="692" spans="1:2" outlineLevel="1" x14ac:dyDescent="0.35">
      <c r="A692" s="22">
        <v>44071</v>
      </c>
      <c r="B692" s="23" t="s">
        <v>138</v>
      </c>
    </row>
    <row r="693" spans="1:2" outlineLevel="1" x14ac:dyDescent="0.35">
      <c r="A693" s="22">
        <v>44072</v>
      </c>
      <c r="B693" s="23" t="s">
        <v>138</v>
      </c>
    </row>
    <row r="694" spans="1:2" outlineLevel="1" x14ac:dyDescent="0.35">
      <c r="A694" s="22">
        <v>44073</v>
      </c>
      <c r="B694" s="23" t="s">
        <v>138</v>
      </c>
    </row>
    <row r="695" spans="1:2" outlineLevel="1" x14ac:dyDescent="0.35">
      <c r="A695" s="22">
        <v>44074</v>
      </c>
      <c r="B695" s="23" t="s">
        <v>138</v>
      </c>
    </row>
    <row r="696" spans="1:2" outlineLevel="1" x14ac:dyDescent="0.35">
      <c r="A696" s="22">
        <v>44075</v>
      </c>
      <c r="B696" s="23" t="s">
        <v>138</v>
      </c>
    </row>
    <row r="697" spans="1:2" outlineLevel="1" x14ac:dyDescent="0.35">
      <c r="A697" s="22">
        <v>44130</v>
      </c>
      <c r="B697" s="23" t="s">
        <v>138</v>
      </c>
    </row>
    <row r="698" spans="1:2" outlineLevel="1" x14ac:dyDescent="0.35">
      <c r="A698" s="22">
        <v>44131</v>
      </c>
      <c r="B698" s="23" t="s">
        <v>138</v>
      </c>
    </row>
    <row r="699" spans="1:2" outlineLevel="1" x14ac:dyDescent="0.35">
      <c r="A699" s="22">
        <v>44132</v>
      </c>
      <c r="B699" s="23" t="s">
        <v>138</v>
      </c>
    </row>
    <row r="700" spans="1:2" outlineLevel="1" x14ac:dyDescent="0.35">
      <c r="A700" s="22">
        <v>44133</v>
      </c>
      <c r="B700" s="23" t="s">
        <v>138</v>
      </c>
    </row>
    <row r="701" spans="1:2" outlineLevel="1" x14ac:dyDescent="0.35">
      <c r="A701" s="22">
        <v>44134</v>
      </c>
      <c r="B701" s="23" t="s">
        <v>138</v>
      </c>
    </row>
    <row r="702" spans="1:2" outlineLevel="1" x14ac:dyDescent="0.35">
      <c r="A702" s="22">
        <v>44186</v>
      </c>
      <c r="B702" s="23" t="s">
        <v>138</v>
      </c>
    </row>
    <row r="703" spans="1:2" outlineLevel="1" x14ac:dyDescent="0.35">
      <c r="A703" s="22">
        <v>44187</v>
      </c>
      <c r="B703" s="23" t="s">
        <v>138</v>
      </c>
    </row>
    <row r="704" spans="1:2" outlineLevel="1" x14ac:dyDescent="0.35">
      <c r="A704" s="22">
        <v>44188</v>
      </c>
      <c r="B704" s="23" t="s">
        <v>138</v>
      </c>
    </row>
    <row r="705" spans="1:2" outlineLevel="1" x14ac:dyDescent="0.35">
      <c r="A705" s="22">
        <v>44189</v>
      </c>
      <c r="B705" s="23" t="s">
        <v>138</v>
      </c>
    </row>
    <row r="706" spans="1:2" outlineLevel="1" x14ac:dyDescent="0.35">
      <c r="A706" s="22">
        <v>44190</v>
      </c>
      <c r="B706" s="23" t="s">
        <v>138</v>
      </c>
    </row>
    <row r="707" spans="1:2" outlineLevel="1" x14ac:dyDescent="0.35">
      <c r="A707" s="22">
        <v>44191</v>
      </c>
      <c r="B707" s="23" t="s">
        <v>138</v>
      </c>
    </row>
    <row r="708" spans="1:2" outlineLevel="1" x14ac:dyDescent="0.35">
      <c r="A708" s="22">
        <v>44192</v>
      </c>
      <c r="B708" s="23" t="s">
        <v>138</v>
      </c>
    </row>
    <row r="709" spans="1:2" outlineLevel="1" x14ac:dyDescent="0.35">
      <c r="A709" s="22">
        <v>44193</v>
      </c>
      <c r="B709" s="23" t="s">
        <v>138</v>
      </c>
    </row>
    <row r="710" spans="1:2" outlineLevel="1" x14ac:dyDescent="0.35">
      <c r="A710" s="22">
        <v>44194</v>
      </c>
      <c r="B710" s="23" t="s">
        <v>138</v>
      </c>
    </row>
    <row r="711" spans="1:2" outlineLevel="1" x14ac:dyDescent="0.35">
      <c r="A711" s="22">
        <v>44195</v>
      </c>
      <c r="B711" s="23" t="s">
        <v>138</v>
      </c>
    </row>
    <row r="712" spans="1:2" outlineLevel="1" x14ac:dyDescent="0.35">
      <c r="A712" s="22">
        <v>44196</v>
      </c>
      <c r="B712" s="23" t="s">
        <v>138</v>
      </c>
    </row>
    <row r="713" spans="1:2" outlineLevel="1" x14ac:dyDescent="0.35">
      <c r="A713" s="22">
        <v>44197</v>
      </c>
      <c r="B713" s="23" t="s">
        <v>138</v>
      </c>
    </row>
    <row r="714" spans="1:2" outlineLevel="1" x14ac:dyDescent="0.35">
      <c r="A714" s="22">
        <v>44242</v>
      </c>
      <c r="B714" s="23" t="s">
        <v>138</v>
      </c>
    </row>
    <row r="715" spans="1:2" outlineLevel="1" x14ac:dyDescent="0.35">
      <c r="A715" s="22">
        <v>44243</v>
      </c>
      <c r="B715" s="23" t="s">
        <v>138</v>
      </c>
    </row>
    <row r="716" spans="1:2" outlineLevel="1" x14ac:dyDescent="0.35">
      <c r="A716" s="22">
        <v>44244</v>
      </c>
      <c r="B716" s="23" t="s">
        <v>138</v>
      </c>
    </row>
    <row r="717" spans="1:2" outlineLevel="1" x14ac:dyDescent="0.35">
      <c r="A717" s="22">
        <v>44245</v>
      </c>
      <c r="B717" s="23" t="s">
        <v>138</v>
      </c>
    </row>
    <row r="718" spans="1:2" outlineLevel="1" x14ac:dyDescent="0.35">
      <c r="A718" s="22">
        <v>44246</v>
      </c>
      <c r="B718" s="23" t="s">
        <v>138</v>
      </c>
    </row>
    <row r="719" spans="1:2" outlineLevel="1" x14ac:dyDescent="0.35">
      <c r="A719" s="22">
        <v>44284</v>
      </c>
      <c r="B719" s="23" t="s">
        <v>138</v>
      </c>
    </row>
    <row r="720" spans="1:2" outlineLevel="1" x14ac:dyDescent="0.35">
      <c r="A720" s="22">
        <v>44285</v>
      </c>
      <c r="B720" s="23" t="s">
        <v>138</v>
      </c>
    </row>
    <row r="721" spans="1:2" outlineLevel="1" x14ac:dyDescent="0.35">
      <c r="A721" s="22">
        <v>44286</v>
      </c>
      <c r="B721" s="23" t="s">
        <v>138</v>
      </c>
    </row>
    <row r="722" spans="1:2" outlineLevel="1" x14ac:dyDescent="0.35">
      <c r="A722" s="33">
        <v>44287</v>
      </c>
      <c r="B722" s="34" t="s">
        <v>139</v>
      </c>
    </row>
    <row r="723" spans="1:2" outlineLevel="1" x14ac:dyDescent="0.35">
      <c r="A723" s="33">
        <v>44288</v>
      </c>
      <c r="B723" s="34" t="s">
        <v>139</v>
      </c>
    </row>
    <row r="724" spans="1:2" outlineLevel="1" x14ac:dyDescent="0.35">
      <c r="A724" s="33">
        <v>44289</v>
      </c>
      <c r="B724" s="34" t="s">
        <v>139</v>
      </c>
    </row>
    <row r="725" spans="1:2" outlineLevel="1" x14ac:dyDescent="0.35">
      <c r="A725" s="33">
        <v>44290</v>
      </c>
      <c r="B725" s="34" t="s">
        <v>139</v>
      </c>
    </row>
    <row r="726" spans="1:2" outlineLevel="1" x14ac:dyDescent="0.35">
      <c r="A726" s="33">
        <v>44291</v>
      </c>
      <c r="B726" s="34" t="s">
        <v>139</v>
      </c>
    </row>
    <row r="727" spans="1:2" outlineLevel="1" x14ac:dyDescent="0.35">
      <c r="A727" s="33">
        <v>44292</v>
      </c>
      <c r="B727" s="34" t="s">
        <v>139</v>
      </c>
    </row>
    <row r="728" spans="1:2" outlineLevel="1" x14ac:dyDescent="0.35">
      <c r="A728" s="33">
        <v>44293</v>
      </c>
      <c r="B728" s="34" t="s">
        <v>139</v>
      </c>
    </row>
    <row r="729" spans="1:2" outlineLevel="1" x14ac:dyDescent="0.35">
      <c r="A729" s="33">
        <v>44294</v>
      </c>
      <c r="B729" s="34" t="s">
        <v>139</v>
      </c>
    </row>
    <row r="730" spans="1:2" outlineLevel="1" x14ac:dyDescent="0.35">
      <c r="A730" s="33">
        <v>44295</v>
      </c>
      <c r="B730" s="34" t="s">
        <v>139</v>
      </c>
    </row>
    <row r="731" spans="1:2" outlineLevel="1" x14ac:dyDescent="0.35">
      <c r="A731" s="33">
        <v>44319</v>
      </c>
      <c r="B731" s="34" t="s">
        <v>139</v>
      </c>
    </row>
    <row r="732" spans="1:2" outlineLevel="1" x14ac:dyDescent="0.35">
      <c r="A732" s="33">
        <v>44347</v>
      </c>
      <c r="B732" s="34" t="s">
        <v>139</v>
      </c>
    </row>
    <row r="733" spans="1:2" outlineLevel="1" x14ac:dyDescent="0.35">
      <c r="A733" s="33">
        <v>44348</v>
      </c>
      <c r="B733" s="34" t="s">
        <v>139</v>
      </c>
    </row>
    <row r="734" spans="1:2" outlineLevel="1" x14ac:dyDescent="0.35">
      <c r="A734" s="33">
        <v>44349</v>
      </c>
      <c r="B734" s="34" t="s">
        <v>139</v>
      </c>
    </row>
    <row r="735" spans="1:2" outlineLevel="1" x14ac:dyDescent="0.35">
      <c r="A735" s="33">
        <v>44350</v>
      </c>
      <c r="B735" s="34" t="s">
        <v>139</v>
      </c>
    </row>
    <row r="736" spans="1:2" outlineLevel="1" x14ac:dyDescent="0.35">
      <c r="A736" s="33">
        <v>44351</v>
      </c>
      <c r="B736" s="34" t="s">
        <v>139</v>
      </c>
    </row>
    <row r="737" spans="1:2" outlineLevel="1" x14ac:dyDescent="0.35">
      <c r="A737" s="33">
        <v>44399</v>
      </c>
      <c r="B737" s="34" t="s">
        <v>139</v>
      </c>
    </row>
    <row r="738" spans="1:2" outlineLevel="1" x14ac:dyDescent="0.35">
      <c r="A738" s="33">
        <v>44400</v>
      </c>
      <c r="B738" s="34" t="s">
        <v>139</v>
      </c>
    </row>
    <row r="739" spans="1:2" outlineLevel="1" x14ac:dyDescent="0.35">
      <c r="A739" s="33">
        <v>44401</v>
      </c>
      <c r="B739" s="34" t="s">
        <v>139</v>
      </c>
    </row>
    <row r="740" spans="1:2" outlineLevel="1" x14ac:dyDescent="0.35">
      <c r="A740" s="33">
        <v>44402</v>
      </c>
      <c r="B740" s="34" t="s">
        <v>139</v>
      </c>
    </row>
    <row r="741" spans="1:2" outlineLevel="1" x14ac:dyDescent="0.35">
      <c r="A741" s="33">
        <v>44403</v>
      </c>
      <c r="B741" s="34" t="s">
        <v>139</v>
      </c>
    </row>
    <row r="742" spans="1:2" outlineLevel="1" x14ac:dyDescent="0.35">
      <c r="A742" s="33">
        <v>44404</v>
      </c>
      <c r="B742" s="34" t="s">
        <v>139</v>
      </c>
    </row>
    <row r="743" spans="1:2" outlineLevel="1" x14ac:dyDescent="0.35">
      <c r="A743" s="33">
        <v>44405</v>
      </c>
      <c r="B743" s="34" t="s">
        <v>139</v>
      </c>
    </row>
    <row r="744" spans="1:2" outlineLevel="1" x14ac:dyDescent="0.35">
      <c r="A744" s="33">
        <v>44406</v>
      </c>
      <c r="B744" s="34" t="s">
        <v>139</v>
      </c>
    </row>
    <row r="745" spans="1:2" outlineLevel="1" x14ac:dyDescent="0.35">
      <c r="A745" s="33">
        <v>44407</v>
      </c>
      <c r="B745" s="34" t="s">
        <v>139</v>
      </c>
    </row>
    <row r="746" spans="1:2" outlineLevel="1" x14ac:dyDescent="0.35">
      <c r="A746" s="33">
        <v>44408</v>
      </c>
      <c r="B746" s="34" t="s">
        <v>139</v>
      </c>
    </row>
    <row r="747" spans="1:2" outlineLevel="1" x14ac:dyDescent="0.35">
      <c r="A747" s="33">
        <v>44409</v>
      </c>
      <c r="B747" s="34" t="s">
        <v>139</v>
      </c>
    </row>
    <row r="748" spans="1:2" outlineLevel="1" x14ac:dyDescent="0.35">
      <c r="A748" s="33">
        <v>44410</v>
      </c>
      <c r="B748" s="34" t="s">
        <v>139</v>
      </c>
    </row>
    <row r="749" spans="1:2" outlineLevel="1" x14ac:dyDescent="0.35">
      <c r="A749" s="33">
        <v>44411</v>
      </c>
      <c r="B749" s="34" t="s">
        <v>139</v>
      </c>
    </row>
    <row r="750" spans="1:2" outlineLevel="1" x14ac:dyDescent="0.35">
      <c r="A750" s="33">
        <v>44412</v>
      </c>
      <c r="B750" s="34" t="s">
        <v>139</v>
      </c>
    </row>
    <row r="751" spans="1:2" outlineLevel="1" x14ac:dyDescent="0.35">
      <c r="A751" s="33">
        <v>44413</v>
      </c>
      <c r="B751" s="34" t="s">
        <v>139</v>
      </c>
    </row>
    <row r="752" spans="1:2" outlineLevel="1" x14ac:dyDescent="0.35">
      <c r="A752" s="33">
        <v>44414</v>
      </c>
      <c r="B752" s="34" t="s">
        <v>139</v>
      </c>
    </row>
    <row r="753" spans="1:2" outlineLevel="1" x14ac:dyDescent="0.35">
      <c r="A753" s="33">
        <v>44415</v>
      </c>
      <c r="B753" s="34" t="s">
        <v>139</v>
      </c>
    </row>
    <row r="754" spans="1:2" outlineLevel="1" x14ac:dyDescent="0.35">
      <c r="A754" s="33">
        <v>44416</v>
      </c>
      <c r="B754" s="34" t="s">
        <v>139</v>
      </c>
    </row>
    <row r="755" spans="1:2" outlineLevel="1" x14ac:dyDescent="0.35">
      <c r="A755" s="33">
        <v>44417</v>
      </c>
      <c r="B755" s="34" t="s">
        <v>139</v>
      </c>
    </row>
    <row r="756" spans="1:2" outlineLevel="1" x14ac:dyDescent="0.35">
      <c r="A756" s="33">
        <v>44418</v>
      </c>
      <c r="B756" s="34" t="s">
        <v>139</v>
      </c>
    </row>
    <row r="757" spans="1:2" outlineLevel="1" x14ac:dyDescent="0.35">
      <c r="A757" s="33">
        <v>44419</v>
      </c>
      <c r="B757" s="34" t="s">
        <v>139</v>
      </c>
    </row>
    <row r="758" spans="1:2" outlineLevel="1" x14ac:dyDescent="0.35">
      <c r="A758" s="33">
        <v>44420</v>
      </c>
      <c r="B758" s="34" t="s">
        <v>139</v>
      </c>
    </row>
    <row r="759" spans="1:2" outlineLevel="1" x14ac:dyDescent="0.35">
      <c r="A759" s="33">
        <v>44421</v>
      </c>
      <c r="B759" s="34" t="s">
        <v>139</v>
      </c>
    </row>
    <row r="760" spans="1:2" outlineLevel="1" x14ac:dyDescent="0.35">
      <c r="A760" s="33">
        <v>44422</v>
      </c>
      <c r="B760" s="34" t="s">
        <v>139</v>
      </c>
    </row>
    <row r="761" spans="1:2" outlineLevel="1" x14ac:dyDescent="0.35">
      <c r="A761" s="33">
        <v>44423</v>
      </c>
      <c r="B761" s="34" t="s">
        <v>139</v>
      </c>
    </row>
    <row r="762" spans="1:2" outlineLevel="1" x14ac:dyDescent="0.35">
      <c r="A762" s="33">
        <v>44424</v>
      </c>
      <c r="B762" s="34" t="s">
        <v>139</v>
      </c>
    </row>
    <row r="763" spans="1:2" outlineLevel="1" x14ac:dyDescent="0.35">
      <c r="A763" s="33">
        <v>44425</v>
      </c>
      <c r="B763" s="34" t="s">
        <v>139</v>
      </c>
    </row>
    <row r="764" spans="1:2" outlineLevel="1" x14ac:dyDescent="0.35">
      <c r="A764" s="33">
        <v>44426</v>
      </c>
      <c r="B764" s="34" t="s">
        <v>139</v>
      </c>
    </row>
    <row r="765" spans="1:2" outlineLevel="1" x14ac:dyDescent="0.35">
      <c r="A765" s="33">
        <v>44427</v>
      </c>
      <c r="B765" s="34" t="s">
        <v>139</v>
      </c>
    </row>
    <row r="766" spans="1:2" outlineLevel="1" x14ac:dyDescent="0.35">
      <c r="A766" s="33">
        <v>44428</v>
      </c>
      <c r="B766" s="34" t="s">
        <v>139</v>
      </c>
    </row>
    <row r="767" spans="1:2" outlineLevel="1" x14ac:dyDescent="0.35">
      <c r="A767" s="33">
        <v>44429</v>
      </c>
      <c r="B767" s="34" t="s">
        <v>139</v>
      </c>
    </row>
    <row r="768" spans="1:2" outlineLevel="1" x14ac:dyDescent="0.35">
      <c r="A768" s="33">
        <v>44430</v>
      </c>
      <c r="B768" s="34" t="s">
        <v>139</v>
      </c>
    </row>
    <row r="769" spans="1:2" outlineLevel="1" x14ac:dyDescent="0.35">
      <c r="A769" s="33">
        <v>44431</v>
      </c>
      <c r="B769" s="34" t="s">
        <v>139</v>
      </c>
    </row>
    <row r="770" spans="1:2" outlineLevel="1" x14ac:dyDescent="0.35">
      <c r="A770" s="33">
        <v>44432</v>
      </c>
      <c r="B770" s="34" t="s">
        <v>139</v>
      </c>
    </row>
    <row r="771" spans="1:2" outlineLevel="1" x14ac:dyDescent="0.35">
      <c r="A771" s="33">
        <v>44433</v>
      </c>
      <c r="B771" s="34" t="s">
        <v>139</v>
      </c>
    </row>
    <row r="772" spans="1:2" outlineLevel="1" x14ac:dyDescent="0.35">
      <c r="A772" s="33">
        <v>44434</v>
      </c>
      <c r="B772" s="34" t="s">
        <v>139</v>
      </c>
    </row>
    <row r="773" spans="1:2" outlineLevel="1" x14ac:dyDescent="0.35">
      <c r="A773" s="33">
        <v>44435</v>
      </c>
      <c r="B773" s="34" t="s">
        <v>139</v>
      </c>
    </row>
    <row r="774" spans="1:2" outlineLevel="1" x14ac:dyDescent="0.35">
      <c r="A774" s="33">
        <v>44436</v>
      </c>
      <c r="B774" s="34" t="s">
        <v>139</v>
      </c>
    </row>
    <row r="775" spans="1:2" outlineLevel="1" x14ac:dyDescent="0.35">
      <c r="A775" s="33">
        <v>44437</v>
      </c>
      <c r="B775" s="34" t="s">
        <v>139</v>
      </c>
    </row>
    <row r="776" spans="1:2" outlineLevel="1" x14ac:dyDescent="0.35">
      <c r="A776" s="33">
        <v>44438</v>
      </c>
      <c r="B776" s="34" t="s">
        <v>139</v>
      </c>
    </row>
    <row r="777" spans="1:2" outlineLevel="1" x14ac:dyDescent="0.35">
      <c r="A777" s="33">
        <v>44439</v>
      </c>
      <c r="B777" s="34" t="s">
        <v>139</v>
      </c>
    </row>
    <row r="778" spans="1:2" outlineLevel="1" x14ac:dyDescent="0.35">
      <c r="A778" s="33">
        <v>44494</v>
      </c>
      <c r="B778" s="34" t="s">
        <v>139</v>
      </c>
    </row>
    <row r="779" spans="1:2" outlineLevel="1" x14ac:dyDescent="0.35">
      <c r="A779" s="33">
        <v>44495</v>
      </c>
      <c r="B779" s="34" t="s">
        <v>139</v>
      </c>
    </row>
    <row r="780" spans="1:2" outlineLevel="1" x14ac:dyDescent="0.35">
      <c r="A780" s="33">
        <v>44496</v>
      </c>
      <c r="B780" s="34" t="s">
        <v>139</v>
      </c>
    </row>
    <row r="781" spans="1:2" outlineLevel="1" x14ac:dyDescent="0.35">
      <c r="A781" s="33">
        <v>44497</v>
      </c>
      <c r="B781" s="34" t="s">
        <v>139</v>
      </c>
    </row>
    <row r="782" spans="1:2" outlineLevel="1" x14ac:dyDescent="0.35">
      <c r="A782" s="33">
        <v>44498</v>
      </c>
      <c r="B782" s="34" t="s">
        <v>139</v>
      </c>
    </row>
    <row r="783" spans="1:2" outlineLevel="1" x14ac:dyDescent="0.35">
      <c r="A783" s="33">
        <v>44550</v>
      </c>
      <c r="B783" s="34" t="s">
        <v>139</v>
      </c>
    </row>
    <row r="784" spans="1:2" outlineLevel="1" x14ac:dyDescent="0.35">
      <c r="A784" s="33">
        <v>44551</v>
      </c>
      <c r="B784" s="34" t="s">
        <v>139</v>
      </c>
    </row>
    <row r="785" spans="1:2" outlineLevel="1" x14ac:dyDescent="0.35">
      <c r="A785" s="33">
        <v>44552</v>
      </c>
      <c r="B785" s="34" t="s">
        <v>139</v>
      </c>
    </row>
    <row r="786" spans="1:2" outlineLevel="1" x14ac:dyDescent="0.35">
      <c r="A786" s="33">
        <v>44553</v>
      </c>
      <c r="B786" s="34" t="s">
        <v>139</v>
      </c>
    </row>
    <row r="787" spans="1:2" outlineLevel="1" x14ac:dyDescent="0.35">
      <c r="A787" s="33">
        <v>44554</v>
      </c>
      <c r="B787" s="34" t="s">
        <v>139</v>
      </c>
    </row>
    <row r="788" spans="1:2" outlineLevel="1" x14ac:dyDescent="0.35">
      <c r="A788" s="33">
        <v>44555</v>
      </c>
      <c r="B788" s="34" t="s">
        <v>139</v>
      </c>
    </row>
    <row r="789" spans="1:2" outlineLevel="1" x14ac:dyDescent="0.35">
      <c r="A789" s="33">
        <v>44556</v>
      </c>
      <c r="B789" s="34" t="s">
        <v>139</v>
      </c>
    </row>
    <row r="790" spans="1:2" outlineLevel="1" x14ac:dyDescent="0.35">
      <c r="A790" s="33">
        <v>44557</v>
      </c>
      <c r="B790" s="34" t="s">
        <v>139</v>
      </c>
    </row>
    <row r="791" spans="1:2" outlineLevel="1" x14ac:dyDescent="0.35">
      <c r="A791" s="33">
        <v>44558</v>
      </c>
      <c r="B791" s="34" t="s">
        <v>139</v>
      </c>
    </row>
    <row r="792" spans="1:2" outlineLevel="1" x14ac:dyDescent="0.35">
      <c r="A792" s="33">
        <v>44559</v>
      </c>
      <c r="B792" s="34" t="s">
        <v>139</v>
      </c>
    </row>
    <row r="793" spans="1:2" outlineLevel="1" x14ac:dyDescent="0.35">
      <c r="A793" s="33">
        <v>44560</v>
      </c>
      <c r="B793" s="34" t="s">
        <v>139</v>
      </c>
    </row>
    <row r="794" spans="1:2" outlineLevel="1" x14ac:dyDescent="0.35">
      <c r="A794" s="33">
        <v>44561</v>
      </c>
      <c r="B794" s="34" t="s">
        <v>139</v>
      </c>
    </row>
    <row r="795" spans="1:2" outlineLevel="1" x14ac:dyDescent="0.35">
      <c r="A795" s="33">
        <v>44562</v>
      </c>
      <c r="B795" s="34" t="s">
        <v>139</v>
      </c>
    </row>
    <row r="796" spans="1:2" outlineLevel="1" x14ac:dyDescent="0.35">
      <c r="A796" s="33">
        <v>44563</v>
      </c>
      <c r="B796" s="34" t="s">
        <v>139</v>
      </c>
    </row>
    <row r="797" spans="1:2" outlineLevel="1" x14ac:dyDescent="0.35">
      <c r="A797" s="33">
        <v>44564</v>
      </c>
      <c r="B797" s="34" t="s">
        <v>139</v>
      </c>
    </row>
    <row r="798" spans="1:2" outlineLevel="1" x14ac:dyDescent="0.35">
      <c r="A798" s="33">
        <v>44606</v>
      </c>
      <c r="B798" s="34" t="s">
        <v>139</v>
      </c>
    </row>
    <row r="799" spans="1:2" outlineLevel="1" x14ac:dyDescent="0.35">
      <c r="A799" s="33">
        <v>44607</v>
      </c>
      <c r="B799" s="34" t="s">
        <v>139</v>
      </c>
    </row>
    <row r="800" spans="1:2" outlineLevel="1" x14ac:dyDescent="0.35">
      <c r="A800" s="33">
        <v>44608</v>
      </c>
      <c r="B800" s="34" t="s">
        <v>139</v>
      </c>
    </row>
    <row r="801" spans="1:2" outlineLevel="1" x14ac:dyDescent="0.35">
      <c r="A801" s="33">
        <v>44609</v>
      </c>
      <c r="B801" s="34" t="s">
        <v>139</v>
      </c>
    </row>
    <row r="802" spans="1:2" outlineLevel="1" x14ac:dyDescent="0.35">
      <c r="A802" s="33">
        <v>44610</v>
      </c>
      <c r="B802" s="34" t="s">
        <v>139</v>
      </c>
    </row>
    <row r="803" spans="1:2" x14ac:dyDescent="0.35">
      <c r="A803" s="22">
        <v>44652</v>
      </c>
      <c r="B803" s="23" t="s">
        <v>142</v>
      </c>
    </row>
    <row r="804" spans="1:2" x14ac:dyDescent="0.35">
      <c r="A804" s="22">
        <v>44653</v>
      </c>
      <c r="B804" s="23" t="s">
        <v>142</v>
      </c>
    </row>
    <row r="805" spans="1:2" x14ac:dyDescent="0.35">
      <c r="A805" s="22">
        <v>44654</v>
      </c>
      <c r="B805" s="23" t="s">
        <v>142</v>
      </c>
    </row>
    <row r="806" spans="1:2" x14ac:dyDescent="0.35">
      <c r="A806" s="22">
        <v>44655</v>
      </c>
      <c r="B806" s="23" t="s">
        <v>142</v>
      </c>
    </row>
    <row r="807" spans="1:2" x14ac:dyDescent="0.35">
      <c r="A807" s="22">
        <v>44656</v>
      </c>
      <c r="B807" s="23" t="s">
        <v>142</v>
      </c>
    </row>
    <row r="808" spans="1:2" x14ac:dyDescent="0.35">
      <c r="A808" s="22">
        <v>44657</v>
      </c>
      <c r="B808" s="23" t="s">
        <v>142</v>
      </c>
    </row>
    <row r="809" spans="1:2" x14ac:dyDescent="0.35">
      <c r="A809" s="22">
        <v>44658</v>
      </c>
      <c r="B809" s="23" t="s">
        <v>142</v>
      </c>
    </row>
    <row r="810" spans="1:2" x14ac:dyDescent="0.35">
      <c r="A810" s="22">
        <v>44659</v>
      </c>
      <c r="B810" s="23" t="s">
        <v>142</v>
      </c>
    </row>
    <row r="811" spans="1:2" x14ac:dyDescent="0.35">
      <c r="A811" s="22">
        <v>44660</v>
      </c>
      <c r="B811" s="23" t="s">
        <v>142</v>
      </c>
    </row>
    <row r="812" spans="1:2" x14ac:dyDescent="0.35">
      <c r="A812" s="22">
        <v>44661</v>
      </c>
      <c r="B812" s="23" t="s">
        <v>142</v>
      </c>
    </row>
    <row r="813" spans="1:2" x14ac:dyDescent="0.35">
      <c r="A813" s="22">
        <v>44662</v>
      </c>
      <c r="B813" s="23" t="s">
        <v>142</v>
      </c>
    </row>
    <row r="814" spans="1:2" x14ac:dyDescent="0.35">
      <c r="A814" s="22">
        <v>44663</v>
      </c>
      <c r="B814" s="23" t="s">
        <v>142</v>
      </c>
    </row>
    <row r="815" spans="1:2" x14ac:dyDescent="0.35">
      <c r="A815" s="22">
        <v>44664</v>
      </c>
      <c r="B815" s="23" t="s">
        <v>142</v>
      </c>
    </row>
    <row r="816" spans="1:2" x14ac:dyDescent="0.35">
      <c r="A816" s="22">
        <v>44665</v>
      </c>
      <c r="B816" s="23" t="s">
        <v>142</v>
      </c>
    </row>
    <row r="817" spans="1:2" x14ac:dyDescent="0.35">
      <c r="A817" s="22">
        <v>44666</v>
      </c>
      <c r="B817" s="23" t="s">
        <v>142</v>
      </c>
    </row>
    <row r="818" spans="1:2" x14ac:dyDescent="0.35">
      <c r="A818" s="22">
        <v>44667</v>
      </c>
      <c r="B818" s="23" t="s">
        <v>142</v>
      </c>
    </row>
    <row r="819" spans="1:2" x14ac:dyDescent="0.35">
      <c r="A819" s="22">
        <v>44668</v>
      </c>
      <c r="B819" s="23" t="s">
        <v>142</v>
      </c>
    </row>
    <row r="820" spans="1:2" x14ac:dyDescent="0.35">
      <c r="A820" s="22">
        <v>44669</v>
      </c>
      <c r="B820" s="23" t="s">
        <v>142</v>
      </c>
    </row>
    <row r="821" spans="1:2" x14ac:dyDescent="0.35">
      <c r="A821" s="22">
        <v>44683</v>
      </c>
      <c r="B821" s="23" t="s">
        <v>142</v>
      </c>
    </row>
    <row r="822" spans="1:2" x14ac:dyDescent="0.35">
      <c r="A822" s="22">
        <v>44711</v>
      </c>
      <c r="B822" s="23" t="s">
        <v>142</v>
      </c>
    </row>
    <row r="823" spans="1:2" x14ac:dyDescent="0.35">
      <c r="A823" s="22">
        <v>44712</v>
      </c>
      <c r="B823" s="23" t="s">
        <v>142</v>
      </c>
    </row>
    <row r="824" spans="1:2" x14ac:dyDescent="0.35">
      <c r="A824" s="22">
        <v>44713</v>
      </c>
      <c r="B824" s="23" t="s">
        <v>142</v>
      </c>
    </row>
    <row r="825" spans="1:2" x14ac:dyDescent="0.35">
      <c r="A825" s="22">
        <v>44714</v>
      </c>
      <c r="B825" s="23" t="s">
        <v>142</v>
      </c>
    </row>
    <row r="826" spans="1:2" x14ac:dyDescent="0.35">
      <c r="A826" s="22">
        <v>44715</v>
      </c>
      <c r="B826" s="23" t="s">
        <v>142</v>
      </c>
    </row>
    <row r="827" spans="1:2" x14ac:dyDescent="0.35">
      <c r="A827" s="22">
        <v>44764</v>
      </c>
      <c r="B827" s="23" t="s">
        <v>142</v>
      </c>
    </row>
    <row r="828" spans="1:2" x14ac:dyDescent="0.35">
      <c r="A828" s="22">
        <v>44767</v>
      </c>
      <c r="B828" s="23" t="s">
        <v>142</v>
      </c>
    </row>
    <row r="829" spans="1:2" x14ac:dyDescent="0.35">
      <c r="A829" s="22">
        <v>44768</v>
      </c>
      <c r="B829" s="23" t="s">
        <v>142</v>
      </c>
    </row>
    <row r="830" spans="1:2" x14ac:dyDescent="0.35">
      <c r="A830" s="22">
        <v>44769</v>
      </c>
      <c r="B830" s="23" t="s">
        <v>142</v>
      </c>
    </row>
    <row r="831" spans="1:2" x14ac:dyDescent="0.35">
      <c r="A831" s="22">
        <v>44770</v>
      </c>
      <c r="B831" s="23" t="s">
        <v>142</v>
      </c>
    </row>
    <row r="832" spans="1:2" x14ac:dyDescent="0.35">
      <c r="A832" s="22">
        <v>44771</v>
      </c>
      <c r="B832" s="23" t="s">
        <v>142</v>
      </c>
    </row>
    <row r="833" spans="1:2" x14ac:dyDescent="0.35">
      <c r="A833" s="22">
        <v>44772</v>
      </c>
      <c r="B833" s="23" t="s">
        <v>142</v>
      </c>
    </row>
    <row r="834" spans="1:2" x14ac:dyDescent="0.35">
      <c r="A834" s="22">
        <v>44773</v>
      </c>
      <c r="B834" s="23" t="s">
        <v>142</v>
      </c>
    </row>
    <row r="835" spans="1:2" x14ac:dyDescent="0.35">
      <c r="A835" s="22">
        <v>44774</v>
      </c>
      <c r="B835" s="23" t="s">
        <v>142</v>
      </c>
    </row>
    <row r="836" spans="1:2" x14ac:dyDescent="0.35">
      <c r="A836" s="22">
        <v>44775</v>
      </c>
      <c r="B836" s="23" t="s">
        <v>142</v>
      </c>
    </row>
    <row r="837" spans="1:2" x14ac:dyDescent="0.35">
      <c r="A837" s="22">
        <v>44776</v>
      </c>
      <c r="B837" s="23" t="s">
        <v>142</v>
      </c>
    </row>
    <row r="838" spans="1:2" x14ac:dyDescent="0.35">
      <c r="A838" s="22">
        <v>44777</v>
      </c>
      <c r="B838" s="23" t="s">
        <v>142</v>
      </c>
    </row>
    <row r="839" spans="1:2" x14ac:dyDescent="0.35">
      <c r="A839" s="22">
        <v>44778</v>
      </c>
      <c r="B839" s="23" t="s">
        <v>142</v>
      </c>
    </row>
    <row r="840" spans="1:2" x14ac:dyDescent="0.35">
      <c r="A840" s="22">
        <v>44779</v>
      </c>
      <c r="B840" s="23" t="s">
        <v>142</v>
      </c>
    </row>
    <row r="841" spans="1:2" x14ac:dyDescent="0.35">
      <c r="A841" s="22">
        <v>44780</v>
      </c>
      <c r="B841" s="23" t="s">
        <v>142</v>
      </c>
    </row>
    <row r="842" spans="1:2" x14ac:dyDescent="0.35">
      <c r="A842" s="22">
        <v>44781</v>
      </c>
      <c r="B842" s="23" t="s">
        <v>142</v>
      </c>
    </row>
    <row r="843" spans="1:2" x14ac:dyDescent="0.35">
      <c r="A843" s="22">
        <v>44782</v>
      </c>
      <c r="B843" s="23" t="s">
        <v>142</v>
      </c>
    </row>
    <row r="844" spans="1:2" x14ac:dyDescent="0.35">
      <c r="A844" s="22">
        <v>44783</v>
      </c>
      <c r="B844" s="23" t="s">
        <v>142</v>
      </c>
    </row>
    <row r="845" spans="1:2" x14ac:dyDescent="0.35">
      <c r="A845" s="22">
        <v>44784</v>
      </c>
      <c r="B845" s="23" t="s">
        <v>142</v>
      </c>
    </row>
    <row r="846" spans="1:2" x14ac:dyDescent="0.35">
      <c r="A846" s="22">
        <v>44785</v>
      </c>
      <c r="B846" s="23" t="s">
        <v>142</v>
      </c>
    </row>
    <row r="847" spans="1:2" x14ac:dyDescent="0.35">
      <c r="A847" s="22">
        <v>44786</v>
      </c>
      <c r="B847" s="23" t="s">
        <v>142</v>
      </c>
    </row>
    <row r="848" spans="1:2" x14ac:dyDescent="0.35">
      <c r="A848" s="22">
        <v>44787</v>
      </c>
      <c r="B848" s="23" t="s">
        <v>142</v>
      </c>
    </row>
    <row r="849" spans="1:2" x14ac:dyDescent="0.35">
      <c r="A849" s="22">
        <v>44788</v>
      </c>
      <c r="B849" s="23" t="s">
        <v>142</v>
      </c>
    </row>
    <row r="850" spans="1:2" x14ac:dyDescent="0.35">
      <c r="A850" s="22">
        <v>44789</v>
      </c>
      <c r="B850" s="23" t="s">
        <v>142</v>
      </c>
    </row>
    <row r="851" spans="1:2" x14ac:dyDescent="0.35">
      <c r="A851" s="22">
        <v>44790</v>
      </c>
      <c r="B851" s="23" t="s">
        <v>142</v>
      </c>
    </row>
    <row r="852" spans="1:2" x14ac:dyDescent="0.35">
      <c r="A852" s="22">
        <v>44791</v>
      </c>
      <c r="B852" s="23" t="s">
        <v>142</v>
      </c>
    </row>
    <row r="853" spans="1:2" x14ac:dyDescent="0.35">
      <c r="A853" s="22">
        <v>44792</v>
      </c>
      <c r="B853" s="23" t="s">
        <v>142</v>
      </c>
    </row>
    <row r="854" spans="1:2" x14ac:dyDescent="0.35">
      <c r="A854" s="22">
        <v>44793</v>
      </c>
      <c r="B854" s="23" t="s">
        <v>142</v>
      </c>
    </row>
    <row r="855" spans="1:2" x14ac:dyDescent="0.35">
      <c r="A855" s="22">
        <v>44794</v>
      </c>
      <c r="B855" s="23" t="s">
        <v>142</v>
      </c>
    </row>
    <row r="856" spans="1:2" x14ac:dyDescent="0.35">
      <c r="A856" s="22">
        <v>44795</v>
      </c>
      <c r="B856" s="23" t="s">
        <v>142</v>
      </c>
    </row>
    <row r="857" spans="1:2" x14ac:dyDescent="0.35">
      <c r="A857" s="22">
        <v>44796</v>
      </c>
      <c r="B857" s="23" t="s">
        <v>142</v>
      </c>
    </row>
    <row r="858" spans="1:2" x14ac:dyDescent="0.35">
      <c r="A858" s="22">
        <v>44797</v>
      </c>
      <c r="B858" s="23" t="s">
        <v>142</v>
      </c>
    </row>
    <row r="859" spans="1:2" x14ac:dyDescent="0.35">
      <c r="A859" s="22">
        <v>44798</v>
      </c>
      <c r="B859" s="23" t="s">
        <v>142</v>
      </c>
    </row>
    <row r="860" spans="1:2" x14ac:dyDescent="0.35">
      <c r="A860" s="22">
        <v>44799</v>
      </c>
      <c r="B860" s="23" t="s">
        <v>142</v>
      </c>
    </row>
    <row r="861" spans="1:2" x14ac:dyDescent="0.35">
      <c r="A861" s="22">
        <v>44800</v>
      </c>
      <c r="B861" s="23" t="s">
        <v>142</v>
      </c>
    </row>
    <row r="862" spans="1:2" x14ac:dyDescent="0.35">
      <c r="A862" s="22">
        <v>44801</v>
      </c>
      <c r="B862" s="23" t="s">
        <v>142</v>
      </c>
    </row>
    <row r="863" spans="1:2" x14ac:dyDescent="0.35">
      <c r="A863" s="22">
        <v>44802</v>
      </c>
      <c r="B863" s="23" t="s">
        <v>142</v>
      </c>
    </row>
    <row r="864" spans="1:2" x14ac:dyDescent="0.35">
      <c r="A864" s="22">
        <v>44803</v>
      </c>
      <c r="B864" s="23" t="s">
        <v>142</v>
      </c>
    </row>
    <row r="865" spans="1:2" x14ac:dyDescent="0.35">
      <c r="A865" s="22">
        <v>44804</v>
      </c>
      <c r="B865" s="23" t="s">
        <v>142</v>
      </c>
    </row>
    <row r="866" spans="1:2" x14ac:dyDescent="0.35">
      <c r="A866" s="22">
        <v>44858</v>
      </c>
      <c r="B866" s="23" t="s">
        <v>142</v>
      </c>
    </row>
    <row r="867" spans="1:2" x14ac:dyDescent="0.35">
      <c r="A867" s="22">
        <v>44859</v>
      </c>
      <c r="B867" s="23" t="s">
        <v>142</v>
      </c>
    </row>
    <row r="868" spans="1:2" x14ac:dyDescent="0.35">
      <c r="A868" s="22">
        <v>44860</v>
      </c>
      <c r="B868" s="23" t="s">
        <v>142</v>
      </c>
    </row>
    <row r="869" spans="1:2" x14ac:dyDescent="0.35">
      <c r="A869" s="22">
        <v>44861</v>
      </c>
      <c r="B869" s="23" t="s">
        <v>142</v>
      </c>
    </row>
    <row r="870" spans="1:2" x14ac:dyDescent="0.35">
      <c r="A870" s="22">
        <v>44862</v>
      </c>
      <c r="B870" s="23" t="s">
        <v>142</v>
      </c>
    </row>
    <row r="871" spans="1:2" x14ac:dyDescent="0.35">
      <c r="A871" s="22">
        <v>44916</v>
      </c>
      <c r="B871" s="23" t="s">
        <v>142</v>
      </c>
    </row>
    <row r="872" spans="1:2" x14ac:dyDescent="0.35">
      <c r="A872" s="22">
        <v>44917</v>
      </c>
      <c r="B872" s="23" t="s">
        <v>142</v>
      </c>
    </row>
    <row r="873" spans="1:2" x14ac:dyDescent="0.35">
      <c r="A873" s="22">
        <v>44918</v>
      </c>
      <c r="B873" s="23" t="s">
        <v>142</v>
      </c>
    </row>
    <row r="874" spans="1:2" x14ac:dyDescent="0.35">
      <c r="A874" s="22">
        <v>44919</v>
      </c>
      <c r="B874" s="23" t="s">
        <v>142</v>
      </c>
    </row>
    <row r="875" spans="1:2" x14ac:dyDescent="0.35">
      <c r="A875" s="22">
        <v>44920</v>
      </c>
      <c r="B875" s="23" t="s">
        <v>142</v>
      </c>
    </row>
    <row r="876" spans="1:2" x14ac:dyDescent="0.35">
      <c r="A876" s="22">
        <v>44921</v>
      </c>
      <c r="B876" s="23" t="s">
        <v>142</v>
      </c>
    </row>
    <row r="877" spans="1:2" x14ac:dyDescent="0.35">
      <c r="A877" s="22">
        <v>44922</v>
      </c>
      <c r="B877" s="23" t="s">
        <v>142</v>
      </c>
    </row>
    <row r="878" spans="1:2" x14ac:dyDescent="0.35">
      <c r="A878" s="22">
        <v>44923</v>
      </c>
      <c r="B878" s="23" t="s">
        <v>142</v>
      </c>
    </row>
    <row r="879" spans="1:2" x14ac:dyDescent="0.35">
      <c r="A879" s="22">
        <v>44924</v>
      </c>
      <c r="B879" s="23" t="s">
        <v>142</v>
      </c>
    </row>
    <row r="880" spans="1:2" x14ac:dyDescent="0.35">
      <c r="A880" s="22">
        <v>44925</v>
      </c>
      <c r="B880" s="23" t="s">
        <v>142</v>
      </c>
    </row>
    <row r="881" spans="1:2" x14ac:dyDescent="0.35">
      <c r="A881" s="22">
        <v>44926</v>
      </c>
      <c r="B881" s="23" t="s">
        <v>142</v>
      </c>
    </row>
    <row r="882" spans="1:2" x14ac:dyDescent="0.35">
      <c r="A882" s="22">
        <v>44927</v>
      </c>
      <c r="B882" s="23" t="s">
        <v>142</v>
      </c>
    </row>
    <row r="883" spans="1:2" x14ac:dyDescent="0.35">
      <c r="A883" s="22">
        <v>44928</v>
      </c>
      <c r="B883" s="23" t="s">
        <v>142</v>
      </c>
    </row>
    <row r="884" spans="1:2" x14ac:dyDescent="0.35">
      <c r="A884" s="22">
        <v>44929</v>
      </c>
      <c r="B884" s="23" t="s">
        <v>142</v>
      </c>
    </row>
    <row r="885" spans="1:2" x14ac:dyDescent="0.35">
      <c r="A885" s="22">
        <v>44930</v>
      </c>
      <c r="B885" s="23" t="s">
        <v>142</v>
      </c>
    </row>
    <row r="886" spans="1:2" x14ac:dyDescent="0.35">
      <c r="A886" s="22">
        <v>44970</v>
      </c>
      <c r="B886" s="23" t="s">
        <v>142</v>
      </c>
    </row>
    <row r="887" spans="1:2" x14ac:dyDescent="0.35">
      <c r="A887" s="22">
        <v>44971</v>
      </c>
      <c r="B887" s="23" t="s">
        <v>142</v>
      </c>
    </row>
    <row r="888" spans="1:2" x14ac:dyDescent="0.35">
      <c r="A888" s="22">
        <v>44972</v>
      </c>
      <c r="B888" s="23" t="s">
        <v>142</v>
      </c>
    </row>
    <row r="889" spans="1:2" x14ac:dyDescent="0.35">
      <c r="A889" s="22">
        <v>44973</v>
      </c>
      <c r="B889" s="23" t="s">
        <v>142</v>
      </c>
    </row>
    <row r="890" spans="1:2" x14ac:dyDescent="0.35">
      <c r="A890" s="22">
        <v>44974</v>
      </c>
      <c r="B890" s="23" t="s">
        <v>142</v>
      </c>
    </row>
    <row r="891" spans="1:2" x14ac:dyDescent="0.35">
      <c r="A891" s="27">
        <v>45019</v>
      </c>
      <c r="B891" s="24" t="s">
        <v>144</v>
      </c>
    </row>
    <row r="892" spans="1:2" x14ac:dyDescent="0.35">
      <c r="A892" s="27">
        <v>45020</v>
      </c>
      <c r="B892" s="24" t="s">
        <v>144</v>
      </c>
    </row>
    <row r="893" spans="1:2" x14ac:dyDescent="0.35">
      <c r="A893" s="27">
        <v>45021</v>
      </c>
      <c r="B893" s="24" t="s">
        <v>144</v>
      </c>
    </row>
    <row r="894" spans="1:2" x14ac:dyDescent="0.35">
      <c r="A894" s="27">
        <v>45022</v>
      </c>
      <c r="B894" s="24" t="s">
        <v>144</v>
      </c>
    </row>
    <row r="895" spans="1:2" x14ac:dyDescent="0.35">
      <c r="A895" s="27">
        <v>45023</v>
      </c>
      <c r="B895" s="24" t="s">
        <v>144</v>
      </c>
    </row>
    <row r="896" spans="1:2" x14ac:dyDescent="0.35">
      <c r="A896" s="27">
        <v>45024</v>
      </c>
      <c r="B896" s="24" t="s">
        <v>144</v>
      </c>
    </row>
    <row r="897" spans="1:2" x14ac:dyDescent="0.35">
      <c r="A897" s="27">
        <v>45025</v>
      </c>
      <c r="B897" s="24" t="s">
        <v>144</v>
      </c>
    </row>
    <row r="898" spans="1:2" x14ac:dyDescent="0.35">
      <c r="A898" s="27">
        <v>45026</v>
      </c>
      <c r="B898" s="24" t="s">
        <v>144</v>
      </c>
    </row>
    <row r="899" spans="1:2" x14ac:dyDescent="0.35">
      <c r="A899" s="27">
        <v>45027</v>
      </c>
      <c r="B899" s="24" t="s">
        <v>144</v>
      </c>
    </row>
    <row r="900" spans="1:2" x14ac:dyDescent="0.35">
      <c r="A900" s="27">
        <v>45028</v>
      </c>
      <c r="B900" s="24" t="s">
        <v>144</v>
      </c>
    </row>
    <row r="901" spans="1:2" x14ac:dyDescent="0.35">
      <c r="A901" s="27">
        <v>45029</v>
      </c>
      <c r="B901" s="24" t="s">
        <v>144</v>
      </c>
    </row>
    <row r="902" spans="1:2" x14ac:dyDescent="0.35">
      <c r="A902" s="27">
        <v>45030</v>
      </c>
      <c r="B902" s="24" t="s">
        <v>144</v>
      </c>
    </row>
    <row r="903" spans="1:2" x14ac:dyDescent="0.35">
      <c r="A903" s="27">
        <v>45047</v>
      </c>
      <c r="B903" s="24" t="s">
        <v>144</v>
      </c>
    </row>
    <row r="904" spans="1:2" x14ac:dyDescent="0.35">
      <c r="A904" s="27">
        <v>45054</v>
      </c>
      <c r="B904" s="24" t="s">
        <v>144</v>
      </c>
    </row>
    <row r="905" spans="1:2" x14ac:dyDescent="0.35">
      <c r="A905" s="27">
        <v>45075</v>
      </c>
      <c r="B905" s="24" t="s">
        <v>144</v>
      </c>
    </row>
    <row r="906" spans="1:2" x14ac:dyDescent="0.35">
      <c r="A906" s="27">
        <v>45076</v>
      </c>
      <c r="B906" s="24" t="s">
        <v>144</v>
      </c>
    </row>
    <row r="907" spans="1:2" x14ac:dyDescent="0.35">
      <c r="A907" s="27">
        <v>45077</v>
      </c>
      <c r="B907" s="24" t="s">
        <v>144</v>
      </c>
    </row>
    <row r="908" spans="1:2" x14ac:dyDescent="0.35">
      <c r="A908" s="27">
        <v>45078</v>
      </c>
      <c r="B908" s="24" t="s">
        <v>144</v>
      </c>
    </row>
    <row r="909" spans="1:2" x14ac:dyDescent="0.35">
      <c r="A909" s="27">
        <v>45079</v>
      </c>
      <c r="B909" s="24" t="s">
        <v>144</v>
      </c>
    </row>
    <row r="910" spans="1:2" x14ac:dyDescent="0.35">
      <c r="A910" s="27">
        <v>45131</v>
      </c>
      <c r="B910" s="24" t="s">
        <v>144</v>
      </c>
    </row>
    <row r="911" spans="1:2" x14ac:dyDescent="0.35">
      <c r="A911" s="27">
        <v>45132</v>
      </c>
      <c r="B911" s="24" t="s">
        <v>144</v>
      </c>
    </row>
    <row r="912" spans="1:2" x14ac:dyDescent="0.35">
      <c r="A912" s="27">
        <v>45133</v>
      </c>
      <c r="B912" s="24" t="s">
        <v>144</v>
      </c>
    </row>
    <row r="913" spans="1:2" x14ac:dyDescent="0.35">
      <c r="A913" s="27">
        <v>45134</v>
      </c>
      <c r="B913" s="24" t="s">
        <v>144</v>
      </c>
    </row>
    <row r="914" spans="1:2" x14ac:dyDescent="0.35">
      <c r="A914" s="27">
        <v>45135</v>
      </c>
      <c r="B914" s="24" t="s">
        <v>144</v>
      </c>
    </row>
    <row r="915" spans="1:2" x14ac:dyDescent="0.35">
      <c r="A915" s="27">
        <v>45136</v>
      </c>
      <c r="B915" s="24" t="s">
        <v>144</v>
      </c>
    </row>
    <row r="916" spans="1:2" x14ac:dyDescent="0.35">
      <c r="A916" s="27">
        <v>45137</v>
      </c>
      <c r="B916" s="24" t="s">
        <v>144</v>
      </c>
    </row>
    <row r="917" spans="1:2" x14ac:dyDescent="0.35">
      <c r="A917" s="27">
        <v>45138</v>
      </c>
      <c r="B917" s="24" t="s">
        <v>144</v>
      </c>
    </row>
    <row r="918" spans="1:2" x14ac:dyDescent="0.35">
      <c r="A918" s="27">
        <v>45139</v>
      </c>
      <c r="B918" s="24" t="s">
        <v>144</v>
      </c>
    </row>
    <row r="919" spans="1:2" x14ac:dyDescent="0.35">
      <c r="A919" s="27">
        <v>45140</v>
      </c>
      <c r="B919" s="24" t="s">
        <v>144</v>
      </c>
    </row>
    <row r="920" spans="1:2" x14ac:dyDescent="0.35">
      <c r="A920" s="27">
        <v>45141</v>
      </c>
      <c r="B920" s="24" t="s">
        <v>144</v>
      </c>
    </row>
    <row r="921" spans="1:2" x14ac:dyDescent="0.35">
      <c r="A921" s="27">
        <v>45142</v>
      </c>
      <c r="B921" s="24" t="s">
        <v>144</v>
      </c>
    </row>
    <row r="922" spans="1:2" x14ac:dyDescent="0.35">
      <c r="A922" s="27">
        <v>45143</v>
      </c>
      <c r="B922" s="24" t="s">
        <v>144</v>
      </c>
    </row>
    <row r="923" spans="1:2" x14ac:dyDescent="0.35">
      <c r="A923" s="27">
        <v>45144</v>
      </c>
      <c r="B923" s="24" t="s">
        <v>144</v>
      </c>
    </row>
    <row r="924" spans="1:2" x14ac:dyDescent="0.35">
      <c r="A924" s="27">
        <v>45145</v>
      </c>
      <c r="B924" s="24" t="s">
        <v>144</v>
      </c>
    </row>
    <row r="925" spans="1:2" x14ac:dyDescent="0.35">
      <c r="A925" s="27">
        <v>45146</v>
      </c>
      <c r="B925" s="24" t="s">
        <v>144</v>
      </c>
    </row>
    <row r="926" spans="1:2" x14ac:dyDescent="0.35">
      <c r="A926" s="27">
        <v>45147</v>
      </c>
      <c r="B926" s="24" t="s">
        <v>144</v>
      </c>
    </row>
    <row r="927" spans="1:2" x14ac:dyDescent="0.35">
      <c r="A927" s="27">
        <v>45148</v>
      </c>
      <c r="B927" s="24" t="s">
        <v>144</v>
      </c>
    </row>
    <row r="928" spans="1:2" x14ac:dyDescent="0.35">
      <c r="A928" s="27">
        <v>45149</v>
      </c>
      <c r="B928" s="24" t="s">
        <v>144</v>
      </c>
    </row>
    <row r="929" spans="1:2" x14ac:dyDescent="0.35">
      <c r="A929" s="27">
        <v>45150</v>
      </c>
      <c r="B929" s="24" t="s">
        <v>144</v>
      </c>
    </row>
    <row r="930" spans="1:2" x14ac:dyDescent="0.35">
      <c r="A930" s="27">
        <v>45151</v>
      </c>
      <c r="B930" s="24" t="s">
        <v>144</v>
      </c>
    </row>
    <row r="931" spans="1:2" x14ac:dyDescent="0.35">
      <c r="A931" s="27">
        <v>45152</v>
      </c>
      <c r="B931" s="24" t="s">
        <v>144</v>
      </c>
    </row>
    <row r="932" spans="1:2" x14ac:dyDescent="0.35">
      <c r="A932" s="27">
        <v>45153</v>
      </c>
      <c r="B932" s="24" t="s">
        <v>144</v>
      </c>
    </row>
    <row r="933" spans="1:2" x14ac:dyDescent="0.35">
      <c r="A933" s="27">
        <v>45154</v>
      </c>
      <c r="B933" s="24" t="s">
        <v>144</v>
      </c>
    </row>
    <row r="934" spans="1:2" x14ac:dyDescent="0.35">
      <c r="A934" s="27">
        <v>45155</v>
      </c>
      <c r="B934" s="24" t="s">
        <v>144</v>
      </c>
    </row>
    <row r="935" spans="1:2" x14ac:dyDescent="0.35">
      <c r="A935" s="27">
        <v>45156</v>
      </c>
      <c r="B935" s="24" t="s">
        <v>144</v>
      </c>
    </row>
    <row r="936" spans="1:2" x14ac:dyDescent="0.35">
      <c r="A936" s="27">
        <v>45157</v>
      </c>
      <c r="B936" s="24" t="s">
        <v>144</v>
      </c>
    </row>
    <row r="937" spans="1:2" x14ac:dyDescent="0.35">
      <c r="A937" s="27">
        <v>45158</v>
      </c>
      <c r="B937" s="24" t="s">
        <v>144</v>
      </c>
    </row>
    <row r="938" spans="1:2" x14ac:dyDescent="0.35">
      <c r="A938" s="27">
        <v>45159</v>
      </c>
      <c r="B938" s="24" t="s">
        <v>144</v>
      </c>
    </row>
    <row r="939" spans="1:2" x14ac:dyDescent="0.35">
      <c r="A939" s="27">
        <v>45160</v>
      </c>
      <c r="B939" s="24" t="s">
        <v>144</v>
      </c>
    </row>
    <row r="940" spans="1:2" x14ac:dyDescent="0.35">
      <c r="A940" s="27">
        <v>45161</v>
      </c>
      <c r="B940" s="24" t="s">
        <v>144</v>
      </c>
    </row>
    <row r="941" spans="1:2" x14ac:dyDescent="0.35">
      <c r="A941" s="27">
        <v>45162</v>
      </c>
      <c r="B941" s="24" t="s">
        <v>144</v>
      </c>
    </row>
    <row r="942" spans="1:2" x14ac:dyDescent="0.35">
      <c r="A942" s="27">
        <v>45163</v>
      </c>
      <c r="B942" s="24" t="s">
        <v>144</v>
      </c>
    </row>
    <row r="943" spans="1:2" x14ac:dyDescent="0.35">
      <c r="A943" s="27">
        <v>45164</v>
      </c>
      <c r="B943" s="24" t="s">
        <v>144</v>
      </c>
    </row>
    <row r="944" spans="1:2" x14ac:dyDescent="0.35">
      <c r="A944" s="27">
        <v>45165</v>
      </c>
      <c r="B944" s="24" t="s">
        <v>144</v>
      </c>
    </row>
    <row r="945" spans="1:2" x14ac:dyDescent="0.35">
      <c r="A945" s="27">
        <v>45166</v>
      </c>
      <c r="B945" s="24" t="s">
        <v>144</v>
      </c>
    </row>
    <row r="946" spans="1:2" x14ac:dyDescent="0.35">
      <c r="A946" s="27">
        <v>45167</v>
      </c>
      <c r="B946" s="24" t="s">
        <v>144</v>
      </c>
    </row>
    <row r="947" spans="1:2" x14ac:dyDescent="0.35">
      <c r="A947" s="27">
        <v>45168</v>
      </c>
      <c r="B947" s="24" t="s">
        <v>144</v>
      </c>
    </row>
    <row r="948" spans="1:2" x14ac:dyDescent="0.35">
      <c r="A948" s="27">
        <v>45169</v>
      </c>
      <c r="B948" s="24" t="s">
        <v>144</v>
      </c>
    </row>
    <row r="949" spans="1:2" x14ac:dyDescent="0.35">
      <c r="A949" s="27">
        <v>45170</v>
      </c>
      <c r="B949" s="24" t="s">
        <v>144</v>
      </c>
    </row>
    <row r="950" spans="1:2" x14ac:dyDescent="0.35">
      <c r="A950" s="27">
        <v>45222</v>
      </c>
      <c r="B950" s="24" t="s">
        <v>144</v>
      </c>
    </row>
    <row r="951" spans="1:2" x14ac:dyDescent="0.35">
      <c r="A951" s="27">
        <v>45223</v>
      </c>
      <c r="B951" s="24" t="s">
        <v>144</v>
      </c>
    </row>
    <row r="952" spans="1:2" x14ac:dyDescent="0.35">
      <c r="A952" s="27">
        <v>45224</v>
      </c>
      <c r="B952" s="24" t="s">
        <v>144</v>
      </c>
    </row>
    <row r="953" spans="1:2" x14ac:dyDescent="0.35">
      <c r="A953" s="27">
        <v>45225</v>
      </c>
      <c r="B953" s="24" t="s">
        <v>144</v>
      </c>
    </row>
    <row r="954" spans="1:2" x14ac:dyDescent="0.35">
      <c r="A954" s="27">
        <v>45226</v>
      </c>
      <c r="B954" s="24" t="s">
        <v>144</v>
      </c>
    </row>
    <row r="955" spans="1:2" x14ac:dyDescent="0.35">
      <c r="A955" s="27">
        <v>45281</v>
      </c>
      <c r="B955" s="24" t="s">
        <v>144</v>
      </c>
    </row>
    <row r="956" spans="1:2" x14ac:dyDescent="0.35">
      <c r="A956" s="27">
        <v>45282</v>
      </c>
      <c r="B956" s="24" t="s">
        <v>144</v>
      </c>
    </row>
    <row r="957" spans="1:2" x14ac:dyDescent="0.35">
      <c r="A957" s="27">
        <v>45283</v>
      </c>
      <c r="B957" s="24" t="s">
        <v>144</v>
      </c>
    </row>
    <row r="958" spans="1:2" x14ac:dyDescent="0.35">
      <c r="A958" s="27">
        <v>45284</v>
      </c>
      <c r="B958" s="24" t="s">
        <v>144</v>
      </c>
    </row>
    <row r="959" spans="1:2" x14ac:dyDescent="0.35">
      <c r="A959" s="27">
        <v>45285</v>
      </c>
      <c r="B959" s="24" t="s">
        <v>144</v>
      </c>
    </row>
    <row r="960" spans="1:2" x14ac:dyDescent="0.35">
      <c r="A960" s="27">
        <v>45286</v>
      </c>
      <c r="B960" s="24" t="s">
        <v>144</v>
      </c>
    </row>
    <row r="961" spans="1:2" x14ac:dyDescent="0.35">
      <c r="A961" s="27">
        <v>45287</v>
      </c>
      <c r="B961" s="24" t="s">
        <v>144</v>
      </c>
    </row>
    <row r="962" spans="1:2" x14ac:dyDescent="0.35">
      <c r="A962" s="27">
        <v>45288</v>
      </c>
      <c r="B962" s="24" t="s">
        <v>144</v>
      </c>
    </row>
    <row r="963" spans="1:2" x14ac:dyDescent="0.35">
      <c r="A963" s="27">
        <v>45289</v>
      </c>
      <c r="B963" s="24" t="s">
        <v>144</v>
      </c>
    </row>
    <row r="964" spans="1:2" x14ac:dyDescent="0.35">
      <c r="A964" s="27">
        <v>45290</v>
      </c>
      <c r="B964" s="24" t="s">
        <v>144</v>
      </c>
    </row>
    <row r="965" spans="1:2" x14ac:dyDescent="0.35">
      <c r="A965" s="27">
        <v>45291</v>
      </c>
      <c r="B965" s="24" t="s">
        <v>144</v>
      </c>
    </row>
    <row r="966" spans="1:2" x14ac:dyDescent="0.35">
      <c r="A966" s="27">
        <v>45292</v>
      </c>
      <c r="B966" s="24" t="s">
        <v>144</v>
      </c>
    </row>
    <row r="967" spans="1:2" x14ac:dyDescent="0.35">
      <c r="A967" s="27">
        <v>45293</v>
      </c>
      <c r="B967" s="24" t="s">
        <v>144</v>
      </c>
    </row>
    <row r="968" spans="1:2" x14ac:dyDescent="0.35">
      <c r="A968" s="27">
        <v>45294</v>
      </c>
      <c r="B968" s="24" t="s">
        <v>144</v>
      </c>
    </row>
    <row r="969" spans="1:2" x14ac:dyDescent="0.35">
      <c r="A969" s="27">
        <v>45341</v>
      </c>
      <c r="B969" s="24" t="s">
        <v>144</v>
      </c>
    </row>
    <row r="970" spans="1:2" x14ac:dyDescent="0.35">
      <c r="A970" s="27">
        <v>45342</v>
      </c>
      <c r="B970" s="24" t="s">
        <v>144</v>
      </c>
    </row>
    <row r="971" spans="1:2" x14ac:dyDescent="0.35">
      <c r="A971" s="27">
        <v>45343</v>
      </c>
      <c r="B971" s="24" t="s">
        <v>144</v>
      </c>
    </row>
    <row r="972" spans="1:2" x14ac:dyDescent="0.35">
      <c r="A972" s="27">
        <v>45344</v>
      </c>
      <c r="B972" s="24" t="s">
        <v>144</v>
      </c>
    </row>
    <row r="973" spans="1:2" x14ac:dyDescent="0.35">
      <c r="A973" s="27">
        <v>45345</v>
      </c>
      <c r="B973" s="24" t="s">
        <v>144</v>
      </c>
    </row>
    <row r="974" spans="1:2" x14ac:dyDescent="0.35">
      <c r="A974" s="27">
        <v>45380</v>
      </c>
      <c r="B974" s="24" t="s">
        <v>144</v>
      </c>
    </row>
    <row r="975" spans="1:2" x14ac:dyDescent="0.35">
      <c r="A975" s="27">
        <v>45381</v>
      </c>
      <c r="B975" s="24" t="s">
        <v>144</v>
      </c>
    </row>
    <row r="976" spans="1:2" x14ac:dyDescent="0.35">
      <c r="A976" s="27">
        <v>45382</v>
      </c>
      <c r="B976" s="24" t="s">
        <v>144</v>
      </c>
    </row>
    <row r="977" spans="1:2" x14ac:dyDescent="0.35">
      <c r="A977" s="22">
        <v>45383</v>
      </c>
      <c r="B977" s="23" t="s">
        <v>146</v>
      </c>
    </row>
    <row r="978" spans="1:2" x14ac:dyDescent="0.35">
      <c r="A978" s="22">
        <v>45384</v>
      </c>
      <c r="B978" s="23" t="s">
        <v>146</v>
      </c>
    </row>
    <row r="979" spans="1:2" x14ac:dyDescent="0.35">
      <c r="A979" s="22">
        <v>45385</v>
      </c>
      <c r="B979" s="23" t="s">
        <v>146</v>
      </c>
    </row>
    <row r="980" spans="1:2" x14ac:dyDescent="0.35">
      <c r="A980" s="22">
        <v>45386</v>
      </c>
      <c r="B980" s="23" t="s">
        <v>146</v>
      </c>
    </row>
    <row r="981" spans="1:2" x14ac:dyDescent="0.35">
      <c r="A981" s="22">
        <v>45387</v>
      </c>
      <c r="B981" s="23" t="s">
        <v>146</v>
      </c>
    </row>
    <row r="982" spans="1:2" x14ac:dyDescent="0.35">
      <c r="A982" s="22">
        <v>45388</v>
      </c>
      <c r="B982" s="23" t="s">
        <v>146</v>
      </c>
    </row>
    <row r="983" spans="1:2" x14ac:dyDescent="0.35">
      <c r="A983" s="22">
        <v>45389</v>
      </c>
      <c r="B983" s="23" t="s">
        <v>146</v>
      </c>
    </row>
    <row r="984" spans="1:2" x14ac:dyDescent="0.35">
      <c r="A984" s="22">
        <v>45390</v>
      </c>
      <c r="B984" s="23" t="s">
        <v>146</v>
      </c>
    </row>
    <row r="985" spans="1:2" x14ac:dyDescent="0.35">
      <c r="A985" s="22">
        <v>45391</v>
      </c>
      <c r="B985" s="23" t="s">
        <v>146</v>
      </c>
    </row>
    <row r="986" spans="1:2" x14ac:dyDescent="0.35">
      <c r="A986" s="22">
        <v>45392</v>
      </c>
      <c r="B986" s="23" t="s">
        <v>146</v>
      </c>
    </row>
    <row r="987" spans="1:2" x14ac:dyDescent="0.35">
      <c r="A987" s="22">
        <v>45393</v>
      </c>
      <c r="B987" s="23" t="s">
        <v>146</v>
      </c>
    </row>
    <row r="988" spans="1:2" x14ac:dyDescent="0.35">
      <c r="A988" s="22">
        <v>45394</v>
      </c>
      <c r="B988" s="23" t="s">
        <v>146</v>
      </c>
    </row>
    <row r="989" spans="1:2" x14ac:dyDescent="0.35">
      <c r="A989" s="22">
        <v>45418</v>
      </c>
      <c r="B989" s="23" t="s">
        <v>146</v>
      </c>
    </row>
    <row r="990" spans="1:2" x14ac:dyDescent="0.35">
      <c r="A990" s="22">
        <v>45439</v>
      </c>
      <c r="B990" s="23" t="s">
        <v>146</v>
      </c>
    </row>
    <row r="991" spans="1:2" x14ac:dyDescent="0.35">
      <c r="A991" s="22">
        <v>45440</v>
      </c>
      <c r="B991" s="23" t="s">
        <v>146</v>
      </c>
    </row>
    <row r="992" spans="1:2" x14ac:dyDescent="0.35">
      <c r="A992" s="22">
        <v>45441</v>
      </c>
      <c r="B992" s="23" t="s">
        <v>146</v>
      </c>
    </row>
    <row r="993" spans="1:2" x14ac:dyDescent="0.35">
      <c r="A993" s="22">
        <v>45442</v>
      </c>
      <c r="B993" s="23" t="s">
        <v>146</v>
      </c>
    </row>
    <row r="994" spans="1:2" x14ac:dyDescent="0.35">
      <c r="A994" s="22">
        <v>45443</v>
      </c>
      <c r="B994" s="23" t="s">
        <v>146</v>
      </c>
    </row>
    <row r="995" spans="1:2" x14ac:dyDescent="0.35">
      <c r="A995" s="22">
        <v>45497</v>
      </c>
      <c r="B995" s="23" t="s">
        <v>146</v>
      </c>
    </row>
    <row r="996" spans="1:2" x14ac:dyDescent="0.35">
      <c r="A996" s="22">
        <v>45498</v>
      </c>
      <c r="B996" s="23" t="s">
        <v>146</v>
      </c>
    </row>
    <row r="997" spans="1:2" x14ac:dyDescent="0.35">
      <c r="A997" s="22">
        <v>45499</v>
      </c>
      <c r="B997" s="23" t="s">
        <v>146</v>
      </c>
    </row>
    <row r="998" spans="1:2" x14ac:dyDescent="0.35">
      <c r="A998" s="22">
        <v>45500</v>
      </c>
      <c r="B998" s="23" t="s">
        <v>146</v>
      </c>
    </row>
    <row r="999" spans="1:2" x14ac:dyDescent="0.35">
      <c r="A999" s="22">
        <v>45501</v>
      </c>
      <c r="B999" s="23" t="s">
        <v>146</v>
      </c>
    </row>
    <row r="1000" spans="1:2" x14ac:dyDescent="0.35">
      <c r="A1000" s="22">
        <v>45502</v>
      </c>
      <c r="B1000" s="23" t="s">
        <v>146</v>
      </c>
    </row>
    <row r="1001" spans="1:2" x14ac:dyDescent="0.35">
      <c r="A1001" s="22">
        <v>45503</v>
      </c>
      <c r="B1001" s="23" t="s">
        <v>146</v>
      </c>
    </row>
    <row r="1002" spans="1:2" x14ac:dyDescent="0.35">
      <c r="A1002" s="22">
        <v>45504</v>
      </c>
      <c r="B1002" s="23" t="s">
        <v>146</v>
      </c>
    </row>
    <row r="1003" spans="1:2" x14ac:dyDescent="0.35">
      <c r="A1003" s="22">
        <v>45505</v>
      </c>
      <c r="B1003" s="23" t="s">
        <v>146</v>
      </c>
    </row>
    <row r="1004" spans="1:2" x14ac:dyDescent="0.35">
      <c r="A1004" s="22">
        <v>45506</v>
      </c>
      <c r="B1004" s="23" t="s">
        <v>146</v>
      </c>
    </row>
    <row r="1005" spans="1:2" x14ac:dyDescent="0.35">
      <c r="A1005" s="22">
        <v>45507</v>
      </c>
      <c r="B1005" s="23" t="s">
        <v>146</v>
      </c>
    </row>
    <row r="1006" spans="1:2" x14ac:dyDescent="0.35">
      <c r="A1006" s="22">
        <v>45508</v>
      </c>
      <c r="B1006" s="23" t="s">
        <v>146</v>
      </c>
    </row>
    <row r="1007" spans="1:2" x14ac:dyDescent="0.35">
      <c r="A1007" s="22">
        <v>45509</v>
      </c>
      <c r="B1007" s="23" t="s">
        <v>146</v>
      </c>
    </row>
    <row r="1008" spans="1:2" x14ac:dyDescent="0.35">
      <c r="A1008" s="22">
        <v>45510</v>
      </c>
      <c r="B1008" s="23" t="s">
        <v>146</v>
      </c>
    </row>
    <row r="1009" spans="1:2" x14ac:dyDescent="0.35">
      <c r="A1009" s="22">
        <v>45511</v>
      </c>
      <c r="B1009" s="23" t="s">
        <v>146</v>
      </c>
    </row>
    <row r="1010" spans="1:2" x14ac:dyDescent="0.35">
      <c r="A1010" s="22">
        <v>45512</v>
      </c>
      <c r="B1010" s="23" t="s">
        <v>146</v>
      </c>
    </row>
    <row r="1011" spans="1:2" x14ac:dyDescent="0.35">
      <c r="A1011" s="22">
        <v>45513</v>
      </c>
      <c r="B1011" s="23" t="s">
        <v>146</v>
      </c>
    </row>
    <row r="1012" spans="1:2" x14ac:dyDescent="0.35">
      <c r="A1012" s="22">
        <v>45514</v>
      </c>
      <c r="B1012" s="23" t="s">
        <v>146</v>
      </c>
    </row>
    <row r="1013" spans="1:2" x14ac:dyDescent="0.35">
      <c r="A1013" s="22">
        <v>45515</v>
      </c>
      <c r="B1013" s="23" t="s">
        <v>146</v>
      </c>
    </row>
    <row r="1014" spans="1:2" x14ac:dyDescent="0.35">
      <c r="A1014" s="22">
        <v>45516</v>
      </c>
      <c r="B1014" s="23" t="s">
        <v>146</v>
      </c>
    </row>
    <row r="1015" spans="1:2" x14ac:dyDescent="0.35">
      <c r="A1015" s="22">
        <v>45517</v>
      </c>
      <c r="B1015" s="23" t="s">
        <v>146</v>
      </c>
    </row>
    <row r="1016" spans="1:2" x14ac:dyDescent="0.35">
      <c r="A1016" s="22">
        <v>45518</v>
      </c>
      <c r="B1016" s="23" t="s">
        <v>146</v>
      </c>
    </row>
    <row r="1017" spans="1:2" x14ac:dyDescent="0.35">
      <c r="A1017" s="22">
        <v>45519</v>
      </c>
      <c r="B1017" s="23" t="s">
        <v>146</v>
      </c>
    </row>
    <row r="1018" spans="1:2" x14ac:dyDescent="0.35">
      <c r="A1018" s="22">
        <v>45520</v>
      </c>
      <c r="B1018" s="23" t="s">
        <v>146</v>
      </c>
    </row>
    <row r="1019" spans="1:2" x14ac:dyDescent="0.35">
      <c r="A1019" s="22">
        <v>45521</v>
      </c>
      <c r="B1019" s="23" t="s">
        <v>146</v>
      </c>
    </row>
    <row r="1020" spans="1:2" x14ac:dyDescent="0.35">
      <c r="A1020" s="22">
        <v>45522</v>
      </c>
      <c r="B1020" s="23" t="s">
        <v>146</v>
      </c>
    </row>
    <row r="1021" spans="1:2" x14ac:dyDescent="0.35">
      <c r="A1021" s="22">
        <v>45523</v>
      </c>
      <c r="B1021" s="23" t="s">
        <v>146</v>
      </c>
    </row>
    <row r="1022" spans="1:2" x14ac:dyDescent="0.35">
      <c r="A1022" s="22">
        <v>45524</v>
      </c>
      <c r="B1022" s="23" t="s">
        <v>146</v>
      </c>
    </row>
    <row r="1023" spans="1:2" x14ac:dyDescent="0.35">
      <c r="A1023" s="22">
        <v>45525</v>
      </c>
      <c r="B1023" s="23" t="s">
        <v>146</v>
      </c>
    </row>
    <row r="1024" spans="1:2" x14ac:dyDescent="0.35">
      <c r="A1024" s="22">
        <v>45526</v>
      </c>
      <c r="B1024" s="23" t="s">
        <v>146</v>
      </c>
    </row>
    <row r="1025" spans="1:2" x14ac:dyDescent="0.35">
      <c r="A1025" s="22">
        <v>45527</v>
      </c>
      <c r="B1025" s="23" t="s">
        <v>146</v>
      </c>
    </row>
    <row r="1026" spans="1:2" x14ac:dyDescent="0.35">
      <c r="A1026" s="22">
        <v>45528</v>
      </c>
      <c r="B1026" s="23" t="s">
        <v>146</v>
      </c>
    </row>
    <row r="1027" spans="1:2" x14ac:dyDescent="0.35">
      <c r="A1027" s="22">
        <v>45529</v>
      </c>
      <c r="B1027" s="23" t="s">
        <v>146</v>
      </c>
    </row>
    <row r="1028" spans="1:2" x14ac:dyDescent="0.35">
      <c r="A1028" s="22">
        <v>45530</v>
      </c>
      <c r="B1028" s="23" t="s">
        <v>146</v>
      </c>
    </row>
    <row r="1029" spans="1:2" x14ac:dyDescent="0.35">
      <c r="A1029" s="22">
        <v>45531</v>
      </c>
      <c r="B1029" s="23" t="s">
        <v>146</v>
      </c>
    </row>
    <row r="1030" spans="1:2" x14ac:dyDescent="0.35">
      <c r="A1030" s="22">
        <v>45532</v>
      </c>
      <c r="B1030" s="23" t="s">
        <v>146</v>
      </c>
    </row>
    <row r="1031" spans="1:2" x14ac:dyDescent="0.35">
      <c r="A1031" s="22">
        <v>45533</v>
      </c>
      <c r="B1031" s="23" t="s">
        <v>146</v>
      </c>
    </row>
    <row r="1032" spans="1:2" x14ac:dyDescent="0.35">
      <c r="A1032" s="22">
        <v>45534</v>
      </c>
      <c r="B1032" s="23" t="s">
        <v>146</v>
      </c>
    </row>
    <row r="1033" spans="1:2" x14ac:dyDescent="0.35">
      <c r="A1033" s="22">
        <v>45535</v>
      </c>
      <c r="B1033" s="23" t="s">
        <v>146</v>
      </c>
    </row>
    <row r="1034" spans="1:2" x14ac:dyDescent="0.35">
      <c r="A1034" s="22">
        <v>45593</v>
      </c>
      <c r="B1034" s="23" t="s">
        <v>146</v>
      </c>
    </row>
    <row r="1035" spans="1:2" x14ac:dyDescent="0.35">
      <c r="A1035" s="22">
        <v>45594</v>
      </c>
      <c r="B1035" s="23" t="s">
        <v>146</v>
      </c>
    </row>
    <row r="1036" spans="1:2" x14ac:dyDescent="0.35">
      <c r="A1036" s="22">
        <v>45595</v>
      </c>
      <c r="B1036" s="23" t="s">
        <v>146</v>
      </c>
    </row>
    <row r="1037" spans="1:2" x14ac:dyDescent="0.35">
      <c r="A1037" s="22">
        <v>45596</v>
      </c>
      <c r="B1037" s="23" t="s">
        <v>146</v>
      </c>
    </row>
    <row r="1038" spans="1:2" x14ac:dyDescent="0.35">
      <c r="A1038" s="22">
        <v>45597</v>
      </c>
      <c r="B1038" s="23" t="s">
        <v>146</v>
      </c>
    </row>
    <row r="1039" spans="1:2" x14ac:dyDescent="0.35">
      <c r="A1039" s="22">
        <v>45649</v>
      </c>
      <c r="B1039" s="23" t="s">
        <v>146</v>
      </c>
    </row>
    <row r="1040" spans="1:2" x14ac:dyDescent="0.35">
      <c r="A1040" s="22">
        <v>45650</v>
      </c>
      <c r="B1040" s="23" t="s">
        <v>146</v>
      </c>
    </row>
    <row r="1041" spans="1:2" x14ac:dyDescent="0.35">
      <c r="A1041" s="22">
        <v>45651</v>
      </c>
      <c r="B1041" s="23" t="s">
        <v>146</v>
      </c>
    </row>
    <row r="1042" spans="1:2" x14ac:dyDescent="0.35">
      <c r="A1042" s="22">
        <v>45652</v>
      </c>
      <c r="B1042" s="23" t="s">
        <v>146</v>
      </c>
    </row>
    <row r="1043" spans="1:2" x14ac:dyDescent="0.35">
      <c r="A1043" s="22">
        <v>45653</v>
      </c>
      <c r="B1043" s="23" t="s">
        <v>146</v>
      </c>
    </row>
    <row r="1044" spans="1:2" x14ac:dyDescent="0.35">
      <c r="A1044" s="22">
        <v>45654</v>
      </c>
      <c r="B1044" s="23" t="s">
        <v>146</v>
      </c>
    </row>
    <row r="1045" spans="1:2" x14ac:dyDescent="0.35">
      <c r="A1045" s="22">
        <v>45655</v>
      </c>
      <c r="B1045" s="23" t="s">
        <v>146</v>
      </c>
    </row>
    <row r="1046" spans="1:2" x14ac:dyDescent="0.35">
      <c r="A1046" s="22">
        <v>45656</v>
      </c>
      <c r="B1046" s="23" t="s">
        <v>146</v>
      </c>
    </row>
    <row r="1047" spans="1:2" x14ac:dyDescent="0.35">
      <c r="A1047" s="22">
        <v>45657</v>
      </c>
      <c r="B1047" s="23" t="s">
        <v>146</v>
      </c>
    </row>
    <row r="1048" spans="1:2" x14ac:dyDescent="0.35">
      <c r="A1048" s="22">
        <v>45658</v>
      </c>
      <c r="B1048" s="23" t="s">
        <v>146</v>
      </c>
    </row>
    <row r="1049" spans="1:2" x14ac:dyDescent="0.35">
      <c r="A1049" s="22">
        <v>45659</v>
      </c>
      <c r="B1049" s="23" t="s">
        <v>146</v>
      </c>
    </row>
    <row r="1050" spans="1:2" x14ac:dyDescent="0.35">
      <c r="A1050" s="22">
        <v>45660</v>
      </c>
      <c r="B1050" s="23" t="s">
        <v>146</v>
      </c>
    </row>
    <row r="1051" spans="1:2" x14ac:dyDescent="0.35">
      <c r="A1051" s="22">
        <v>45705</v>
      </c>
      <c r="B1051" s="23" t="s">
        <v>146</v>
      </c>
    </row>
    <row r="1052" spans="1:2" x14ac:dyDescent="0.35">
      <c r="A1052" s="22">
        <v>45706</v>
      </c>
      <c r="B1052" s="23" t="s">
        <v>146</v>
      </c>
    </row>
    <row r="1053" spans="1:2" x14ac:dyDescent="0.35">
      <c r="A1053" s="22">
        <v>45707</v>
      </c>
      <c r="B1053" s="23" t="s">
        <v>146</v>
      </c>
    </row>
    <row r="1054" spans="1:2" x14ac:dyDescent="0.35">
      <c r="A1054" s="22">
        <v>45708</v>
      </c>
      <c r="B1054" s="23" t="s">
        <v>146</v>
      </c>
    </row>
    <row r="1055" spans="1:2" x14ac:dyDescent="0.35">
      <c r="A1055" s="22">
        <v>45709</v>
      </c>
      <c r="B1055" s="23" t="s">
        <v>146</v>
      </c>
    </row>
    <row r="1056" spans="1:2" x14ac:dyDescent="0.35">
      <c r="A1056" s="22">
        <v>45748</v>
      </c>
      <c r="B1056" s="24" t="s">
        <v>152</v>
      </c>
    </row>
    <row r="1057" spans="1:2" x14ac:dyDescent="0.35">
      <c r="A1057" s="22">
        <v>45749</v>
      </c>
      <c r="B1057" s="24" t="s">
        <v>152</v>
      </c>
    </row>
    <row r="1058" spans="1:2" x14ac:dyDescent="0.35">
      <c r="A1058" s="22">
        <v>45750</v>
      </c>
      <c r="B1058" s="24" t="s">
        <v>152</v>
      </c>
    </row>
    <row r="1059" spans="1:2" x14ac:dyDescent="0.35">
      <c r="A1059" s="22">
        <v>45751</v>
      </c>
      <c r="B1059" s="24" t="s">
        <v>152</v>
      </c>
    </row>
    <row r="1060" spans="1:2" x14ac:dyDescent="0.35">
      <c r="A1060" s="22">
        <v>45752</v>
      </c>
      <c r="B1060" s="24" t="s">
        <v>152</v>
      </c>
    </row>
    <row r="1061" spans="1:2" x14ac:dyDescent="0.35">
      <c r="A1061" s="22">
        <v>45753</v>
      </c>
      <c r="B1061" s="24" t="s">
        <v>152</v>
      </c>
    </row>
    <row r="1062" spans="1:2" x14ac:dyDescent="0.35">
      <c r="A1062" s="22">
        <v>45754</v>
      </c>
      <c r="B1062" s="24" t="s">
        <v>152</v>
      </c>
    </row>
    <row r="1063" spans="1:2" x14ac:dyDescent="0.35">
      <c r="A1063" s="22">
        <v>45755</v>
      </c>
      <c r="B1063" s="24" t="s">
        <v>152</v>
      </c>
    </row>
    <row r="1064" spans="1:2" x14ac:dyDescent="0.35">
      <c r="A1064" s="22">
        <v>45756</v>
      </c>
      <c r="B1064" s="24" t="s">
        <v>152</v>
      </c>
    </row>
    <row r="1065" spans="1:2" x14ac:dyDescent="0.35">
      <c r="A1065" s="22">
        <v>45757</v>
      </c>
      <c r="B1065" s="24" t="s">
        <v>152</v>
      </c>
    </row>
    <row r="1066" spans="1:2" x14ac:dyDescent="0.35">
      <c r="A1066" s="22">
        <v>45758</v>
      </c>
      <c r="B1066" s="24" t="s">
        <v>152</v>
      </c>
    </row>
    <row r="1067" spans="1:2" x14ac:dyDescent="0.35">
      <c r="A1067" s="22">
        <v>45759</v>
      </c>
      <c r="B1067" s="24" t="s">
        <v>152</v>
      </c>
    </row>
    <row r="1068" spans="1:2" x14ac:dyDescent="0.35">
      <c r="A1068" s="22">
        <v>45760</v>
      </c>
      <c r="B1068" s="24" t="s">
        <v>152</v>
      </c>
    </row>
    <row r="1069" spans="1:2" x14ac:dyDescent="0.35">
      <c r="A1069" s="22">
        <v>45761</v>
      </c>
      <c r="B1069" s="24" t="s">
        <v>152</v>
      </c>
    </row>
    <row r="1070" spans="1:2" x14ac:dyDescent="0.35">
      <c r="A1070" s="22">
        <v>45762</v>
      </c>
      <c r="B1070" s="24" t="s">
        <v>152</v>
      </c>
    </row>
    <row r="1071" spans="1:2" x14ac:dyDescent="0.35">
      <c r="A1071" s="22">
        <v>45763</v>
      </c>
      <c r="B1071" s="24" t="s">
        <v>152</v>
      </c>
    </row>
    <row r="1072" spans="1:2" x14ac:dyDescent="0.35">
      <c r="A1072" s="22">
        <v>45764</v>
      </c>
      <c r="B1072" s="24" t="s">
        <v>152</v>
      </c>
    </row>
    <row r="1073" spans="1:2" x14ac:dyDescent="0.35">
      <c r="A1073" s="22">
        <v>45765</v>
      </c>
      <c r="B1073" s="24" t="s">
        <v>152</v>
      </c>
    </row>
    <row r="1074" spans="1:2" x14ac:dyDescent="0.35">
      <c r="A1074" s="22">
        <v>45766</v>
      </c>
      <c r="B1074" s="24" t="s">
        <v>152</v>
      </c>
    </row>
    <row r="1075" spans="1:2" x14ac:dyDescent="0.35">
      <c r="A1075" s="22">
        <v>45767</v>
      </c>
      <c r="B1075" s="24" t="s">
        <v>152</v>
      </c>
    </row>
    <row r="1076" spans="1:2" x14ac:dyDescent="0.35">
      <c r="A1076" s="22">
        <v>45768</v>
      </c>
      <c r="B1076" s="24" t="s">
        <v>152</v>
      </c>
    </row>
    <row r="1077" spans="1:2" x14ac:dyDescent="0.35">
      <c r="A1077" s="22">
        <v>45782</v>
      </c>
      <c r="B1077" s="24" t="s">
        <v>152</v>
      </c>
    </row>
    <row r="1078" spans="1:2" x14ac:dyDescent="0.35">
      <c r="A1078" s="22">
        <v>45803</v>
      </c>
      <c r="B1078" s="24" t="s">
        <v>152</v>
      </c>
    </row>
    <row r="1079" spans="1:2" x14ac:dyDescent="0.35">
      <c r="A1079" s="22">
        <v>45804</v>
      </c>
      <c r="B1079" s="24" t="s">
        <v>152</v>
      </c>
    </row>
    <row r="1080" spans="1:2" x14ac:dyDescent="0.35">
      <c r="A1080" s="22">
        <v>45805</v>
      </c>
      <c r="B1080" s="24" t="s">
        <v>152</v>
      </c>
    </row>
    <row r="1081" spans="1:2" x14ac:dyDescent="0.35">
      <c r="A1081" s="22">
        <v>45806</v>
      </c>
      <c r="B1081" s="24" t="s">
        <v>152</v>
      </c>
    </row>
    <row r="1082" spans="1:2" x14ac:dyDescent="0.35">
      <c r="A1082" s="22">
        <v>45807</v>
      </c>
      <c r="B1082" s="24" t="s">
        <v>152</v>
      </c>
    </row>
    <row r="1083" spans="1:2" x14ac:dyDescent="0.35">
      <c r="A1083" s="22">
        <v>45861</v>
      </c>
      <c r="B1083" s="24" t="s">
        <v>152</v>
      </c>
    </row>
    <row r="1084" spans="1:2" x14ac:dyDescent="0.35">
      <c r="A1084" s="22">
        <v>45862</v>
      </c>
      <c r="B1084" s="24" t="s">
        <v>152</v>
      </c>
    </row>
    <row r="1085" spans="1:2" x14ac:dyDescent="0.35">
      <c r="A1085" s="22">
        <v>45863</v>
      </c>
      <c r="B1085" s="24" t="s">
        <v>152</v>
      </c>
    </row>
    <row r="1086" spans="1:2" x14ac:dyDescent="0.35">
      <c r="A1086" s="22">
        <v>45864</v>
      </c>
      <c r="B1086" s="24" t="s">
        <v>152</v>
      </c>
    </row>
    <row r="1087" spans="1:2" x14ac:dyDescent="0.35">
      <c r="A1087" s="22">
        <v>45865</v>
      </c>
      <c r="B1087" s="24" t="s">
        <v>152</v>
      </c>
    </row>
    <row r="1088" spans="1:2" x14ac:dyDescent="0.35">
      <c r="A1088" s="22">
        <v>45866</v>
      </c>
      <c r="B1088" s="24" t="s">
        <v>152</v>
      </c>
    </row>
    <row r="1089" spans="1:2" x14ac:dyDescent="0.35">
      <c r="A1089" s="22">
        <v>45867</v>
      </c>
      <c r="B1089" s="24" t="s">
        <v>152</v>
      </c>
    </row>
    <row r="1090" spans="1:2" x14ac:dyDescent="0.35">
      <c r="A1090" s="22">
        <v>45868</v>
      </c>
      <c r="B1090" s="24" t="s">
        <v>152</v>
      </c>
    </row>
    <row r="1091" spans="1:2" x14ac:dyDescent="0.35">
      <c r="A1091" s="22">
        <v>45869</v>
      </c>
      <c r="B1091" s="24" t="s">
        <v>152</v>
      </c>
    </row>
    <row r="1092" spans="1:2" x14ac:dyDescent="0.35">
      <c r="A1092" s="22">
        <v>45870</v>
      </c>
      <c r="B1092" s="24" t="s">
        <v>152</v>
      </c>
    </row>
    <row r="1093" spans="1:2" x14ac:dyDescent="0.35">
      <c r="A1093" s="22">
        <v>45871</v>
      </c>
      <c r="B1093" s="24" t="s">
        <v>152</v>
      </c>
    </row>
    <row r="1094" spans="1:2" x14ac:dyDescent="0.35">
      <c r="A1094" s="22">
        <v>45872</v>
      </c>
      <c r="B1094" s="24" t="s">
        <v>152</v>
      </c>
    </row>
    <row r="1095" spans="1:2" x14ac:dyDescent="0.35">
      <c r="A1095" s="22">
        <v>45873</v>
      </c>
      <c r="B1095" s="24" t="s">
        <v>152</v>
      </c>
    </row>
    <row r="1096" spans="1:2" x14ac:dyDescent="0.35">
      <c r="A1096" s="22">
        <v>45874</v>
      </c>
      <c r="B1096" s="24" t="s">
        <v>152</v>
      </c>
    </row>
    <row r="1097" spans="1:2" x14ac:dyDescent="0.35">
      <c r="A1097" s="22">
        <v>45875</v>
      </c>
      <c r="B1097" s="24" t="s">
        <v>152</v>
      </c>
    </row>
    <row r="1098" spans="1:2" x14ac:dyDescent="0.35">
      <c r="A1098" s="22">
        <v>45876</v>
      </c>
      <c r="B1098" s="24" t="s">
        <v>152</v>
      </c>
    </row>
    <row r="1099" spans="1:2" x14ac:dyDescent="0.35">
      <c r="A1099" s="22">
        <v>45877</v>
      </c>
      <c r="B1099" s="24" t="s">
        <v>152</v>
      </c>
    </row>
    <row r="1100" spans="1:2" x14ac:dyDescent="0.35">
      <c r="A1100" s="22">
        <v>45878</v>
      </c>
      <c r="B1100" s="24" t="s">
        <v>152</v>
      </c>
    </row>
    <row r="1101" spans="1:2" x14ac:dyDescent="0.35">
      <c r="A1101" s="22">
        <v>45879</v>
      </c>
      <c r="B1101" s="24" t="s">
        <v>152</v>
      </c>
    </row>
    <row r="1102" spans="1:2" x14ac:dyDescent="0.35">
      <c r="A1102" s="22">
        <v>45880</v>
      </c>
      <c r="B1102" s="24" t="s">
        <v>152</v>
      </c>
    </row>
    <row r="1103" spans="1:2" x14ac:dyDescent="0.35">
      <c r="A1103" s="22">
        <v>45881</v>
      </c>
      <c r="B1103" s="24" t="s">
        <v>152</v>
      </c>
    </row>
    <row r="1104" spans="1:2" x14ac:dyDescent="0.35">
      <c r="A1104" s="22">
        <v>45882</v>
      </c>
      <c r="B1104" s="24" t="s">
        <v>152</v>
      </c>
    </row>
    <row r="1105" spans="1:2" x14ac:dyDescent="0.35">
      <c r="A1105" s="22">
        <v>45883</v>
      </c>
      <c r="B1105" s="24" t="s">
        <v>152</v>
      </c>
    </row>
    <row r="1106" spans="1:2" x14ac:dyDescent="0.35">
      <c r="A1106" s="22">
        <v>45884</v>
      </c>
      <c r="B1106" s="24" t="s">
        <v>152</v>
      </c>
    </row>
    <row r="1107" spans="1:2" x14ac:dyDescent="0.35">
      <c r="A1107" s="22">
        <v>45885</v>
      </c>
      <c r="B1107" s="24" t="s">
        <v>152</v>
      </c>
    </row>
    <row r="1108" spans="1:2" x14ac:dyDescent="0.35">
      <c r="A1108" s="22">
        <v>45886</v>
      </c>
      <c r="B1108" s="24" t="s">
        <v>152</v>
      </c>
    </row>
    <row r="1109" spans="1:2" x14ac:dyDescent="0.35">
      <c r="A1109" s="22">
        <v>45887</v>
      </c>
      <c r="B1109" s="24" t="s">
        <v>152</v>
      </c>
    </row>
    <row r="1110" spans="1:2" x14ac:dyDescent="0.35">
      <c r="A1110" s="22">
        <v>45888</v>
      </c>
      <c r="B1110" s="24" t="s">
        <v>152</v>
      </c>
    </row>
    <row r="1111" spans="1:2" x14ac:dyDescent="0.35">
      <c r="A1111" s="22">
        <v>45889</v>
      </c>
      <c r="B1111" s="24" t="s">
        <v>152</v>
      </c>
    </row>
    <row r="1112" spans="1:2" x14ac:dyDescent="0.35">
      <c r="A1112" s="22">
        <v>45890</v>
      </c>
      <c r="B1112" s="24" t="s">
        <v>152</v>
      </c>
    </row>
    <row r="1113" spans="1:2" x14ac:dyDescent="0.35">
      <c r="A1113" s="22">
        <v>45891</v>
      </c>
      <c r="B1113" s="24" t="s">
        <v>152</v>
      </c>
    </row>
    <row r="1114" spans="1:2" x14ac:dyDescent="0.35">
      <c r="A1114" s="22">
        <v>45892</v>
      </c>
      <c r="B1114" s="24" t="s">
        <v>152</v>
      </c>
    </row>
    <row r="1115" spans="1:2" x14ac:dyDescent="0.35">
      <c r="A1115" s="22">
        <v>45893</v>
      </c>
      <c r="B1115" s="24" t="s">
        <v>152</v>
      </c>
    </row>
    <row r="1116" spans="1:2" x14ac:dyDescent="0.35">
      <c r="A1116" s="22">
        <v>45894</v>
      </c>
      <c r="B1116" s="24" t="s">
        <v>152</v>
      </c>
    </row>
    <row r="1117" spans="1:2" x14ac:dyDescent="0.35">
      <c r="A1117" s="22">
        <v>45895</v>
      </c>
      <c r="B1117" s="24" t="s">
        <v>152</v>
      </c>
    </row>
    <row r="1118" spans="1:2" x14ac:dyDescent="0.35">
      <c r="A1118" s="22">
        <v>45896</v>
      </c>
      <c r="B1118" s="24" t="s">
        <v>152</v>
      </c>
    </row>
    <row r="1119" spans="1:2" x14ac:dyDescent="0.35">
      <c r="A1119" s="22">
        <v>45897</v>
      </c>
      <c r="B1119" s="24" t="s">
        <v>152</v>
      </c>
    </row>
    <row r="1120" spans="1:2" x14ac:dyDescent="0.35">
      <c r="A1120" s="22">
        <v>45898</v>
      </c>
      <c r="B1120" s="24" t="s">
        <v>152</v>
      </c>
    </row>
    <row r="1121" spans="1:2" x14ac:dyDescent="0.35">
      <c r="A1121" s="22">
        <v>45899</v>
      </c>
      <c r="B1121" s="24" t="s">
        <v>152</v>
      </c>
    </row>
    <row r="1122" spans="1:2" x14ac:dyDescent="0.35">
      <c r="A1122" s="22">
        <v>45900</v>
      </c>
      <c r="B1122" s="24" t="s">
        <v>152</v>
      </c>
    </row>
    <row r="1123" spans="1:2" x14ac:dyDescent="0.35">
      <c r="A1123" s="22">
        <v>45957</v>
      </c>
      <c r="B1123" s="24" t="s">
        <v>152</v>
      </c>
    </row>
    <row r="1124" spans="1:2" x14ac:dyDescent="0.35">
      <c r="A1124" s="22">
        <v>45958</v>
      </c>
      <c r="B1124" s="24" t="s">
        <v>152</v>
      </c>
    </row>
    <row r="1125" spans="1:2" x14ac:dyDescent="0.35">
      <c r="A1125" s="22">
        <v>45959</v>
      </c>
      <c r="B1125" s="24" t="s">
        <v>152</v>
      </c>
    </row>
    <row r="1126" spans="1:2" x14ac:dyDescent="0.35">
      <c r="A1126" s="22">
        <v>45960</v>
      </c>
      <c r="B1126" s="24" t="s">
        <v>152</v>
      </c>
    </row>
    <row r="1127" spans="1:2" x14ac:dyDescent="0.35">
      <c r="A1127" s="22">
        <v>45961</v>
      </c>
      <c r="B1127" s="24" t="s">
        <v>152</v>
      </c>
    </row>
    <row r="1128" spans="1:2" x14ac:dyDescent="0.35">
      <c r="A1128" s="22">
        <v>46013</v>
      </c>
      <c r="B1128" s="24" t="s">
        <v>152</v>
      </c>
    </row>
    <row r="1129" spans="1:2" x14ac:dyDescent="0.35">
      <c r="A1129" s="22">
        <v>46014</v>
      </c>
      <c r="B1129" s="24" t="s">
        <v>152</v>
      </c>
    </row>
    <row r="1130" spans="1:2" x14ac:dyDescent="0.35">
      <c r="A1130" s="22">
        <v>46015</v>
      </c>
      <c r="B1130" s="24" t="s">
        <v>152</v>
      </c>
    </row>
    <row r="1131" spans="1:2" x14ac:dyDescent="0.35">
      <c r="A1131" s="22">
        <v>46016</v>
      </c>
      <c r="B1131" s="24" t="s">
        <v>152</v>
      </c>
    </row>
    <row r="1132" spans="1:2" x14ac:dyDescent="0.35">
      <c r="A1132" s="22">
        <v>46017</v>
      </c>
      <c r="B1132" s="24" t="s">
        <v>152</v>
      </c>
    </row>
    <row r="1133" spans="1:2" x14ac:dyDescent="0.35">
      <c r="A1133" s="22">
        <v>46018</v>
      </c>
      <c r="B1133" s="24" t="s">
        <v>152</v>
      </c>
    </row>
    <row r="1134" spans="1:2" x14ac:dyDescent="0.35">
      <c r="A1134" s="22">
        <v>46019</v>
      </c>
      <c r="B1134" s="24" t="s">
        <v>152</v>
      </c>
    </row>
    <row r="1135" spans="1:2" x14ac:dyDescent="0.35">
      <c r="A1135" s="22">
        <v>46020</v>
      </c>
      <c r="B1135" s="24" t="s">
        <v>152</v>
      </c>
    </row>
    <row r="1136" spans="1:2" x14ac:dyDescent="0.35">
      <c r="A1136" s="22">
        <v>46021</v>
      </c>
      <c r="B1136" s="24" t="s">
        <v>152</v>
      </c>
    </row>
    <row r="1137" spans="1:2" x14ac:dyDescent="0.35">
      <c r="A1137" s="22">
        <v>46022</v>
      </c>
      <c r="B1137" s="24" t="s">
        <v>152</v>
      </c>
    </row>
    <row r="1138" spans="1:2" x14ac:dyDescent="0.35">
      <c r="A1138" s="22">
        <v>46023</v>
      </c>
      <c r="B1138" s="24" t="s">
        <v>152</v>
      </c>
    </row>
    <row r="1139" spans="1:2" x14ac:dyDescent="0.35">
      <c r="A1139" s="22">
        <v>46024</v>
      </c>
      <c r="B1139" s="24" t="s">
        <v>152</v>
      </c>
    </row>
    <row r="1140" spans="1:2" x14ac:dyDescent="0.35">
      <c r="A1140" s="22">
        <v>46069</v>
      </c>
      <c r="B1140" s="24" t="s">
        <v>152</v>
      </c>
    </row>
    <row r="1141" spans="1:2" x14ac:dyDescent="0.35">
      <c r="A1141" s="22">
        <v>46070</v>
      </c>
      <c r="B1141" s="24" t="s">
        <v>152</v>
      </c>
    </row>
    <row r="1142" spans="1:2" x14ac:dyDescent="0.35">
      <c r="A1142" s="22">
        <v>46071</v>
      </c>
      <c r="B1142" s="24" t="s">
        <v>152</v>
      </c>
    </row>
    <row r="1143" spans="1:2" x14ac:dyDescent="0.35">
      <c r="A1143" s="22">
        <v>46072</v>
      </c>
      <c r="B1143" s="24" t="s">
        <v>152</v>
      </c>
    </row>
    <row r="1144" spans="1:2" x14ac:dyDescent="0.35">
      <c r="A1144" s="22">
        <v>46073</v>
      </c>
      <c r="B1144" s="24" t="s">
        <v>152</v>
      </c>
    </row>
    <row r="1145" spans="1:2" x14ac:dyDescent="0.35">
      <c r="A1145" s="22">
        <v>46111</v>
      </c>
      <c r="B1145" s="24" t="s">
        <v>152</v>
      </c>
    </row>
    <row r="1146" spans="1:2" x14ac:dyDescent="0.35">
      <c r="A1146" s="22">
        <v>46112</v>
      </c>
      <c r="B1146" s="24" t="s">
        <v>152</v>
      </c>
    </row>
    <row r="1147" spans="1:2" x14ac:dyDescent="0.35">
      <c r="A1147" s="22">
        <v>46113</v>
      </c>
      <c r="B1147" s="23" t="s">
        <v>155</v>
      </c>
    </row>
    <row r="1148" spans="1:2" x14ac:dyDescent="0.35">
      <c r="A1148" s="22">
        <v>46114</v>
      </c>
      <c r="B1148" s="23" t="s">
        <v>155</v>
      </c>
    </row>
    <row r="1149" spans="1:2" x14ac:dyDescent="0.35">
      <c r="A1149" s="22">
        <v>46115</v>
      </c>
      <c r="B1149" s="23" t="s">
        <v>155</v>
      </c>
    </row>
    <row r="1150" spans="1:2" x14ac:dyDescent="0.35">
      <c r="A1150" s="22">
        <v>46116</v>
      </c>
      <c r="B1150" s="23" t="s">
        <v>155</v>
      </c>
    </row>
    <row r="1151" spans="1:2" x14ac:dyDescent="0.35">
      <c r="A1151" s="22">
        <v>46117</v>
      </c>
      <c r="B1151" s="23" t="s">
        <v>155</v>
      </c>
    </row>
    <row r="1152" spans="1:2" x14ac:dyDescent="0.35">
      <c r="A1152" s="22">
        <v>46118</v>
      </c>
      <c r="B1152" s="23" t="s">
        <v>155</v>
      </c>
    </row>
    <row r="1153" spans="1:2" x14ac:dyDescent="0.35">
      <c r="A1153" s="22">
        <v>46119</v>
      </c>
      <c r="B1153" s="23" t="s">
        <v>155</v>
      </c>
    </row>
    <row r="1154" spans="1:2" x14ac:dyDescent="0.35">
      <c r="A1154" s="22">
        <v>46120</v>
      </c>
      <c r="B1154" s="23" t="s">
        <v>155</v>
      </c>
    </row>
    <row r="1155" spans="1:2" x14ac:dyDescent="0.35">
      <c r="A1155" s="22">
        <v>46121</v>
      </c>
      <c r="B1155" s="23" t="s">
        <v>155</v>
      </c>
    </row>
    <row r="1156" spans="1:2" x14ac:dyDescent="0.35">
      <c r="A1156" s="22">
        <v>46122</v>
      </c>
      <c r="B1156" s="23" t="s">
        <v>155</v>
      </c>
    </row>
    <row r="1157" spans="1:2" x14ac:dyDescent="0.35">
      <c r="A1157" s="22">
        <v>46146</v>
      </c>
      <c r="B1157" s="23" t="s">
        <v>155</v>
      </c>
    </row>
    <row r="1158" spans="1:2" x14ac:dyDescent="0.35">
      <c r="A1158" s="22">
        <v>46167</v>
      </c>
      <c r="B1158" s="23" t="s">
        <v>155</v>
      </c>
    </row>
    <row r="1159" spans="1:2" x14ac:dyDescent="0.35">
      <c r="A1159" s="22">
        <v>46168</v>
      </c>
      <c r="B1159" s="23" t="s">
        <v>155</v>
      </c>
    </row>
    <row r="1160" spans="1:2" x14ac:dyDescent="0.35">
      <c r="A1160" s="22">
        <v>46169</v>
      </c>
      <c r="B1160" s="23" t="s">
        <v>155</v>
      </c>
    </row>
    <row r="1161" spans="1:2" x14ac:dyDescent="0.35">
      <c r="A1161" s="22">
        <v>46170</v>
      </c>
      <c r="B1161" s="23" t="s">
        <v>155</v>
      </c>
    </row>
    <row r="1162" spans="1:2" x14ac:dyDescent="0.35">
      <c r="A1162" s="22">
        <v>46171</v>
      </c>
      <c r="B1162" s="23" t="s">
        <v>155</v>
      </c>
    </row>
    <row r="1163" spans="1:2" x14ac:dyDescent="0.35">
      <c r="A1163" s="22">
        <v>46224</v>
      </c>
      <c r="B1163" s="23" t="s">
        <v>155</v>
      </c>
    </row>
    <row r="1164" spans="1:2" x14ac:dyDescent="0.35">
      <c r="A1164" s="22">
        <v>46225</v>
      </c>
      <c r="B1164" s="23" t="s">
        <v>155</v>
      </c>
    </row>
    <row r="1165" spans="1:2" x14ac:dyDescent="0.35">
      <c r="A1165" s="22">
        <v>46226</v>
      </c>
      <c r="B1165" s="23" t="s">
        <v>155</v>
      </c>
    </row>
    <row r="1166" spans="1:2" x14ac:dyDescent="0.35">
      <c r="A1166" s="22">
        <v>46227</v>
      </c>
      <c r="B1166" s="23" t="s">
        <v>155</v>
      </c>
    </row>
    <row r="1167" spans="1:2" x14ac:dyDescent="0.35">
      <c r="A1167" s="22">
        <v>46228</v>
      </c>
      <c r="B1167" s="23" t="s">
        <v>155</v>
      </c>
    </row>
    <row r="1168" spans="1:2" x14ac:dyDescent="0.35">
      <c r="A1168" s="22">
        <v>46229</v>
      </c>
      <c r="B1168" s="23" t="s">
        <v>155</v>
      </c>
    </row>
    <row r="1169" spans="1:2" x14ac:dyDescent="0.35">
      <c r="A1169" s="22">
        <v>46230</v>
      </c>
      <c r="B1169" s="23" t="s">
        <v>155</v>
      </c>
    </row>
    <row r="1170" spans="1:2" x14ac:dyDescent="0.35">
      <c r="A1170" s="22">
        <v>46231</v>
      </c>
      <c r="B1170" s="23" t="s">
        <v>155</v>
      </c>
    </row>
    <row r="1171" spans="1:2" x14ac:dyDescent="0.35">
      <c r="A1171" s="22">
        <v>46232</v>
      </c>
      <c r="B1171" s="23" t="s">
        <v>155</v>
      </c>
    </row>
    <row r="1172" spans="1:2" x14ac:dyDescent="0.35">
      <c r="A1172" s="22">
        <v>46233</v>
      </c>
      <c r="B1172" s="23" t="s">
        <v>155</v>
      </c>
    </row>
    <row r="1173" spans="1:2" x14ac:dyDescent="0.35">
      <c r="A1173" s="22">
        <v>46234</v>
      </c>
      <c r="B1173" s="23" t="s">
        <v>155</v>
      </c>
    </row>
    <row r="1174" spans="1:2" x14ac:dyDescent="0.35">
      <c r="A1174" s="22">
        <v>46235</v>
      </c>
      <c r="B1174" s="23" t="s">
        <v>155</v>
      </c>
    </row>
    <row r="1175" spans="1:2" x14ac:dyDescent="0.35">
      <c r="A1175" s="22">
        <v>46236</v>
      </c>
      <c r="B1175" s="23" t="s">
        <v>155</v>
      </c>
    </row>
    <row r="1176" spans="1:2" x14ac:dyDescent="0.35">
      <c r="A1176" s="22">
        <v>46237</v>
      </c>
      <c r="B1176" s="23" t="s">
        <v>155</v>
      </c>
    </row>
    <row r="1177" spans="1:2" x14ac:dyDescent="0.35">
      <c r="A1177" s="22">
        <v>46238</v>
      </c>
      <c r="B1177" s="23" t="s">
        <v>155</v>
      </c>
    </row>
    <row r="1178" spans="1:2" x14ac:dyDescent="0.35">
      <c r="A1178" s="22">
        <v>46239</v>
      </c>
      <c r="B1178" s="23" t="s">
        <v>155</v>
      </c>
    </row>
    <row r="1179" spans="1:2" x14ac:dyDescent="0.35">
      <c r="A1179" s="22">
        <v>46240</v>
      </c>
      <c r="B1179" s="23" t="s">
        <v>155</v>
      </c>
    </row>
    <row r="1180" spans="1:2" x14ac:dyDescent="0.35">
      <c r="A1180" s="22">
        <v>46241</v>
      </c>
      <c r="B1180" s="23" t="s">
        <v>155</v>
      </c>
    </row>
    <row r="1181" spans="1:2" x14ac:dyDescent="0.35">
      <c r="A1181" s="22">
        <v>46242</v>
      </c>
      <c r="B1181" s="23" t="s">
        <v>155</v>
      </c>
    </row>
    <row r="1182" spans="1:2" x14ac:dyDescent="0.35">
      <c r="A1182" s="22">
        <v>46243</v>
      </c>
      <c r="B1182" s="23" t="s">
        <v>155</v>
      </c>
    </row>
    <row r="1183" spans="1:2" x14ac:dyDescent="0.35">
      <c r="A1183" s="22">
        <v>46244</v>
      </c>
      <c r="B1183" s="23" t="s">
        <v>155</v>
      </c>
    </row>
    <row r="1184" spans="1:2" x14ac:dyDescent="0.35">
      <c r="A1184" s="22">
        <v>46245</v>
      </c>
      <c r="B1184" s="23" t="s">
        <v>155</v>
      </c>
    </row>
    <row r="1185" spans="1:2" x14ac:dyDescent="0.35">
      <c r="A1185" s="22">
        <v>46246</v>
      </c>
      <c r="B1185" s="23" t="s">
        <v>155</v>
      </c>
    </row>
    <row r="1186" spans="1:2" x14ac:dyDescent="0.35">
      <c r="A1186" s="22">
        <v>46247</v>
      </c>
      <c r="B1186" s="23" t="s">
        <v>155</v>
      </c>
    </row>
    <row r="1187" spans="1:2" x14ac:dyDescent="0.35">
      <c r="A1187" s="22">
        <v>46248</v>
      </c>
      <c r="B1187" s="23" t="s">
        <v>155</v>
      </c>
    </row>
    <row r="1188" spans="1:2" x14ac:dyDescent="0.35">
      <c r="A1188" s="22">
        <v>46249</v>
      </c>
      <c r="B1188" s="23" t="s">
        <v>155</v>
      </c>
    </row>
    <row r="1189" spans="1:2" x14ac:dyDescent="0.35">
      <c r="A1189" s="22">
        <v>46250</v>
      </c>
      <c r="B1189" s="23" t="s">
        <v>155</v>
      </c>
    </row>
    <row r="1190" spans="1:2" x14ac:dyDescent="0.35">
      <c r="A1190" s="22">
        <v>46251</v>
      </c>
      <c r="B1190" s="23" t="s">
        <v>155</v>
      </c>
    </row>
    <row r="1191" spans="1:2" x14ac:dyDescent="0.35">
      <c r="A1191" s="22">
        <v>46252</v>
      </c>
      <c r="B1191" s="23" t="s">
        <v>155</v>
      </c>
    </row>
    <row r="1192" spans="1:2" x14ac:dyDescent="0.35">
      <c r="A1192" s="22">
        <v>46253</v>
      </c>
      <c r="B1192" s="23" t="s">
        <v>155</v>
      </c>
    </row>
    <row r="1193" spans="1:2" x14ac:dyDescent="0.35">
      <c r="A1193" s="22">
        <v>46254</v>
      </c>
      <c r="B1193" s="23" t="s">
        <v>155</v>
      </c>
    </row>
    <row r="1194" spans="1:2" x14ac:dyDescent="0.35">
      <c r="A1194" s="22">
        <v>46255</v>
      </c>
      <c r="B1194" s="23" t="s">
        <v>155</v>
      </c>
    </row>
    <row r="1195" spans="1:2" x14ac:dyDescent="0.35">
      <c r="A1195" s="22">
        <v>46256</v>
      </c>
      <c r="B1195" s="23" t="s">
        <v>155</v>
      </c>
    </row>
    <row r="1196" spans="1:2" x14ac:dyDescent="0.35">
      <c r="A1196" s="22">
        <v>46257</v>
      </c>
      <c r="B1196" s="23" t="s">
        <v>155</v>
      </c>
    </row>
    <row r="1197" spans="1:2" x14ac:dyDescent="0.35">
      <c r="A1197" s="22">
        <v>46258</v>
      </c>
      <c r="B1197" s="23" t="s">
        <v>155</v>
      </c>
    </row>
    <row r="1198" spans="1:2" x14ac:dyDescent="0.35">
      <c r="A1198" s="22">
        <v>46259</v>
      </c>
      <c r="B1198" s="23" t="s">
        <v>155</v>
      </c>
    </row>
    <row r="1199" spans="1:2" x14ac:dyDescent="0.35">
      <c r="A1199" s="22">
        <v>46260</v>
      </c>
      <c r="B1199" s="23" t="s">
        <v>155</v>
      </c>
    </row>
    <row r="1200" spans="1:2" x14ac:dyDescent="0.35">
      <c r="A1200" s="22">
        <v>46261</v>
      </c>
      <c r="B1200" s="23" t="s">
        <v>155</v>
      </c>
    </row>
    <row r="1201" spans="1:2" x14ac:dyDescent="0.35">
      <c r="A1201" s="22">
        <v>46262</v>
      </c>
      <c r="B1201" s="23" t="s">
        <v>155</v>
      </c>
    </row>
    <row r="1202" spans="1:2" x14ac:dyDescent="0.35">
      <c r="A1202" s="22">
        <v>46263</v>
      </c>
      <c r="B1202" s="23" t="s">
        <v>155</v>
      </c>
    </row>
    <row r="1203" spans="1:2" x14ac:dyDescent="0.35">
      <c r="A1203" s="22">
        <v>46264</v>
      </c>
      <c r="B1203" s="23" t="s">
        <v>155</v>
      </c>
    </row>
    <row r="1204" spans="1:2" x14ac:dyDescent="0.35">
      <c r="A1204" s="22">
        <v>46265</v>
      </c>
      <c r="B1204" s="23" t="s">
        <v>155</v>
      </c>
    </row>
  </sheetData>
  <autoFilter ref="A2:B1033" xr:uid="{101991C4-DC70-4762-955D-FC2385C1ABFF}"/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116"/>
  <sheetViews>
    <sheetView topLeftCell="A7" workbookViewId="0">
      <selection activeCell="I17" sqref="I17:K116"/>
    </sheetView>
  </sheetViews>
  <sheetFormatPr defaultRowHeight="15.5" x14ac:dyDescent="0.35"/>
  <cols>
    <col min="1" max="1" width="20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49" t="s">
        <v>129</v>
      </c>
      <c r="B1" s="16"/>
      <c r="C1" s="16"/>
      <c r="D1" s="16"/>
      <c r="E1" s="16"/>
      <c r="F1" s="16"/>
      <c r="G1" s="16"/>
      <c r="H1" s="17"/>
      <c r="I1" s="17"/>
      <c r="J1" s="17"/>
      <c r="K1" s="17"/>
    </row>
    <row r="2" spans="1:11" x14ac:dyDescent="0.35">
      <c r="A2" s="50" t="s">
        <v>106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5" customHeight="1" x14ac:dyDescent="0.35">
      <c r="A3" s="50" t="s">
        <v>128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>
        <v>6</v>
      </c>
      <c r="B13" s="12">
        <v>15000</v>
      </c>
    </row>
    <row r="14" spans="1:11" x14ac:dyDescent="0.35">
      <c r="A14" s="10"/>
    </row>
    <row r="15" spans="1:11" ht="43.5" customHeight="1" x14ac:dyDescent="0.35">
      <c r="D15" s="46" t="s">
        <v>103</v>
      </c>
      <c r="E15" s="41"/>
      <c r="F15" s="41"/>
      <c r="H15" s="7"/>
    </row>
    <row r="16" spans="1:11" ht="65" customHeight="1" x14ac:dyDescent="0.35">
      <c r="A16" s="40" t="s">
        <v>0</v>
      </c>
      <c r="B16" s="40" t="s">
        <v>120</v>
      </c>
      <c r="C16" s="40" t="s">
        <v>121</v>
      </c>
      <c r="D16" s="8" t="s">
        <v>122</v>
      </c>
      <c r="E16" s="8" t="s">
        <v>124</v>
      </c>
      <c r="F16" s="8" t="s">
        <v>16</v>
      </c>
      <c r="G16" s="8" t="s">
        <v>127</v>
      </c>
      <c r="H16" s="9"/>
      <c r="I16" s="40" t="s">
        <v>125</v>
      </c>
      <c r="J16" s="40" t="s">
        <v>126</v>
      </c>
      <c r="K16" s="40" t="s">
        <v>123</v>
      </c>
    </row>
    <row r="17" spans="1:12" x14ac:dyDescent="0.35">
      <c r="A17" s="4" t="s">
        <v>1</v>
      </c>
      <c r="B17" s="28">
        <v>43191</v>
      </c>
      <c r="C17" s="28">
        <v>43555</v>
      </c>
      <c r="D17" s="1"/>
      <c r="E17" s="1"/>
      <c r="F17" s="1">
        <v>2</v>
      </c>
      <c r="G17" s="1"/>
      <c r="H17" s="2">
        <f t="shared" ref="H17:H48" si="0">IF(C17="",NETWORKDAYS(B17,"31/03/2019",Holidays),IF(C17&gt;DATE(2019,3,31),NETWORKDAYS(B17,"31/03/2019",Holidays),NETWORKDAYS(B17,C17,Holidays)))/193</f>
        <v>1</v>
      </c>
      <c r="I17" s="3" t="str">
        <f>IF(D17="","",IF(ROUND(((D17*$B$4)-6000)*H17,0)&lt;0,0,ROUND(((D17*$B$4)-6000)*H17*IF(G17="Y",-1,1),0)))</f>
        <v/>
      </c>
      <c r="J17" s="3" t="str">
        <f>IF(E17="","",ROUND(((E17*$B$4))*H17*IF(G17="Y",-1,1),0))</f>
        <v/>
      </c>
      <c r="K17" s="6">
        <f>IF(F17="","",VLOOKUP(F17,$A$5:$B$13,2,0)*'2018-19'!H17*IF(G17="Y",-1,1))</f>
        <v>2700</v>
      </c>
    </row>
    <row r="18" spans="1:12" x14ac:dyDescent="0.35">
      <c r="A18" s="4" t="s">
        <v>2</v>
      </c>
      <c r="B18" s="29"/>
      <c r="C18" s="28"/>
      <c r="D18" s="1"/>
      <c r="E18" s="1"/>
      <c r="F18" s="1"/>
      <c r="G18" s="1"/>
      <c r="H18" s="2">
        <f t="shared" si="0"/>
        <v>158.78238341968913</v>
      </c>
      <c r="I18" s="3" t="str">
        <f t="shared" ref="I18:I81" si="1">IF(D18="","",IF(ROUND(((D18*$B$4)-6000)*H18,0)&lt;0,0,ROUND(((D18*$B$4)-6000)*H18*IF(G18="Y",-1,1),0)))</f>
        <v/>
      </c>
      <c r="J18" s="3" t="str">
        <f t="shared" ref="J18:J81" si="2">IF(E18="","",ROUND(((E18*$B$4))*H18*IF(G18="Y",-1,1),0))</f>
        <v/>
      </c>
      <c r="K18" s="6" t="str">
        <f>IF(F18="","",VLOOKUP(F18,$A$5:$B$13,2,0)*'2018-19'!H18*IF(G18="Y",-1,1))</f>
        <v/>
      </c>
    </row>
    <row r="19" spans="1:12" x14ac:dyDescent="0.35">
      <c r="A19" s="4" t="s">
        <v>3</v>
      </c>
      <c r="B19" s="29"/>
      <c r="C19" s="28"/>
      <c r="D19" s="1"/>
      <c r="E19" s="1"/>
      <c r="F19" s="1"/>
      <c r="G19" s="1"/>
      <c r="H19" s="2">
        <f t="shared" si="0"/>
        <v>158.78238341968913</v>
      </c>
      <c r="I19" s="3" t="str">
        <f t="shared" si="1"/>
        <v/>
      </c>
      <c r="J19" s="3" t="str">
        <f t="shared" si="2"/>
        <v/>
      </c>
      <c r="K19" s="6" t="str">
        <f>IF(F19="","",VLOOKUP(F19,$A$5:$B$13,2,0)*'2018-19'!H19*IF(G19="Y",-1,1))</f>
        <v/>
      </c>
    </row>
    <row r="20" spans="1:12" x14ac:dyDescent="0.35">
      <c r="A20" s="4" t="s">
        <v>4</v>
      </c>
      <c r="B20" s="29"/>
      <c r="C20" s="28"/>
      <c r="D20" s="1"/>
      <c r="E20" s="1"/>
      <c r="F20" s="1"/>
      <c r="G20" s="1"/>
      <c r="H20" s="2">
        <f t="shared" si="0"/>
        <v>158.78238341968913</v>
      </c>
      <c r="I20" s="3" t="str">
        <f t="shared" si="1"/>
        <v/>
      </c>
      <c r="J20" s="3" t="str">
        <f t="shared" si="2"/>
        <v/>
      </c>
      <c r="K20" s="6" t="str">
        <f>IF(F20="","",VLOOKUP(F20,$A$5:$B$13,2,0)*'2018-19'!H20*IF(G20="Y",-1,1))</f>
        <v/>
      </c>
    </row>
    <row r="21" spans="1:12" x14ac:dyDescent="0.35">
      <c r="A21" s="4" t="s">
        <v>5</v>
      </c>
      <c r="B21" s="29"/>
      <c r="C21" s="28"/>
      <c r="D21" s="1"/>
      <c r="E21" s="1"/>
      <c r="F21" s="1"/>
      <c r="G21" s="1"/>
      <c r="H21" s="2">
        <f t="shared" si="0"/>
        <v>158.78238341968913</v>
      </c>
      <c r="I21" s="3" t="str">
        <f t="shared" si="1"/>
        <v/>
      </c>
      <c r="J21" s="3" t="str">
        <f t="shared" si="2"/>
        <v/>
      </c>
      <c r="K21" s="6" t="str">
        <f>IF(F21="","",VLOOKUP(F21,$A$5:$B$13,2,0)*'2018-19'!H21*IF(G21="Y",-1,1))</f>
        <v/>
      </c>
      <c r="L21" s="30"/>
    </row>
    <row r="22" spans="1:12" x14ac:dyDescent="0.35">
      <c r="A22" s="4" t="s">
        <v>6</v>
      </c>
      <c r="B22" s="29"/>
      <c r="C22" s="28"/>
      <c r="D22" s="1"/>
      <c r="E22" s="1"/>
      <c r="F22" s="1"/>
      <c r="G22" s="1"/>
      <c r="H22" s="2">
        <f t="shared" si="0"/>
        <v>158.78238341968913</v>
      </c>
      <c r="I22" s="3" t="str">
        <f t="shared" si="1"/>
        <v/>
      </c>
      <c r="J22" s="3" t="str">
        <f t="shared" si="2"/>
        <v/>
      </c>
      <c r="K22" s="6" t="str">
        <f>IF(F22="","",VLOOKUP(F22,$A$5:$B$13,2,0)*'2018-19'!H22*IF(G22="Y",-1,1))</f>
        <v/>
      </c>
    </row>
    <row r="23" spans="1:12" x14ac:dyDescent="0.35">
      <c r="A23" s="4" t="s">
        <v>7</v>
      </c>
      <c r="B23" s="29"/>
      <c r="C23" s="28"/>
      <c r="D23" s="1"/>
      <c r="E23" s="1"/>
      <c r="F23" s="1"/>
      <c r="G23" s="1"/>
      <c r="H23" s="2">
        <f t="shared" si="0"/>
        <v>158.78238341968913</v>
      </c>
      <c r="I23" s="3" t="str">
        <f t="shared" si="1"/>
        <v/>
      </c>
      <c r="J23" s="3" t="str">
        <f t="shared" si="2"/>
        <v/>
      </c>
      <c r="K23" s="6" t="str">
        <f>IF(F23="","",VLOOKUP(F23,$A$5:$B$13,2,0)*'2018-19'!H23*IF(G23="Y",-1,1))</f>
        <v/>
      </c>
    </row>
    <row r="24" spans="1:12" x14ac:dyDescent="0.35">
      <c r="A24" s="4" t="s">
        <v>8</v>
      </c>
      <c r="B24" s="28"/>
      <c r="C24" s="29"/>
      <c r="D24" s="1"/>
      <c r="E24" s="1"/>
      <c r="F24" s="1"/>
      <c r="G24" s="1"/>
      <c r="H24" s="2">
        <f t="shared" si="0"/>
        <v>158.78238341968913</v>
      </c>
      <c r="I24" s="3" t="str">
        <f t="shared" si="1"/>
        <v/>
      </c>
      <c r="J24" s="3" t="str">
        <f t="shared" si="2"/>
        <v/>
      </c>
      <c r="K24" s="6" t="str">
        <f>IF(F24="","",VLOOKUP(F24,$A$5:$B$13,2,0)*'2018-19'!H24*IF(G24="Y",-1,1))</f>
        <v/>
      </c>
    </row>
    <row r="25" spans="1:12" x14ac:dyDescent="0.35">
      <c r="A25" s="4" t="s">
        <v>9</v>
      </c>
      <c r="B25" s="28"/>
      <c r="C25" s="29"/>
      <c r="D25" s="1"/>
      <c r="E25" s="1"/>
      <c r="F25" s="1"/>
      <c r="G25" s="1"/>
      <c r="H25" s="2">
        <f t="shared" si="0"/>
        <v>158.78238341968913</v>
      </c>
      <c r="I25" s="3" t="str">
        <f t="shared" si="1"/>
        <v/>
      </c>
      <c r="J25" s="3" t="str">
        <f t="shared" si="2"/>
        <v/>
      </c>
      <c r="K25" s="6" t="str">
        <f>IF(F25="","",VLOOKUP(F25,$A$5:$B$13,2,0)*'2018-19'!H25*IF(G25="Y",-1,1))</f>
        <v/>
      </c>
    </row>
    <row r="26" spans="1:12" x14ac:dyDescent="0.35">
      <c r="A26" s="4" t="s">
        <v>10</v>
      </c>
      <c r="B26" s="28"/>
      <c r="C26" s="29"/>
      <c r="D26" s="1"/>
      <c r="E26" s="1"/>
      <c r="F26" s="1"/>
      <c r="G26" s="1"/>
      <c r="H26" s="2">
        <f t="shared" si="0"/>
        <v>158.78238341968913</v>
      </c>
      <c r="I26" s="3" t="str">
        <f t="shared" si="1"/>
        <v/>
      </c>
      <c r="J26" s="3" t="str">
        <f t="shared" si="2"/>
        <v/>
      </c>
      <c r="K26" s="6" t="str">
        <f>IF(F26="","",VLOOKUP(F26,$A$5:$B$13,2,0)*'2018-19'!H26*IF(G26="Y",-1,1))</f>
        <v/>
      </c>
    </row>
    <row r="27" spans="1:12" x14ac:dyDescent="0.35">
      <c r="A27" s="4" t="s">
        <v>11</v>
      </c>
      <c r="B27" s="28"/>
      <c r="C27" s="29"/>
      <c r="D27" s="1"/>
      <c r="E27" s="1"/>
      <c r="F27" s="1"/>
      <c r="G27" s="1"/>
      <c r="H27" s="2">
        <f t="shared" si="0"/>
        <v>158.78238341968913</v>
      </c>
      <c r="I27" s="3" t="str">
        <f t="shared" si="1"/>
        <v/>
      </c>
      <c r="J27" s="3" t="str">
        <f t="shared" si="2"/>
        <v/>
      </c>
      <c r="K27" s="6" t="str">
        <f>IF(F27="","",VLOOKUP(F27,$A$5:$B$13,2,0)*'2018-19'!H27*IF(G27="Y",-1,1))</f>
        <v/>
      </c>
    </row>
    <row r="28" spans="1:12" x14ac:dyDescent="0.35">
      <c r="A28" s="4" t="s">
        <v>12</v>
      </c>
      <c r="B28" s="28"/>
      <c r="C28" s="29"/>
      <c r="D28" s="1"/>
      <c r="E28" s="1"/>
      <c r="F28" s="1"/>
      <c r="G28" s="1"/>
      <c r="H28" s="2">
        <f t="shared" si="0"/>
        <v>158.78238341968913</v>
      </c>
      <c r="I28" s="3" t="str">
        <f t="shared" si="1"/>
        <v/>
      </c>
      <c r="J28" s="3" t="str">
        <f t="shared" si="2"/>
        <v/>
      </c>
      <c r="K28" s="6" t="str">
        <f>IF(F28="","",VLOOKUP(F28,$A$5:$B$13,2,0)*'2018-19'!H28*IF(G28="Y",-1,1))</f>
        <v/>
      </c>
    </row>
    <row r="29" spans="1:12" x14ac:dyDescent="0.35">
      <c r="A29" s="4" t="s">
        <v>13</v>
      </c>
      <c r="B29" s="28"/>
      <c r="C29" s="29"/>
      <c r="D29" s="1"/>
      <c r="E29" s="1"/>
      <c r="F29" s="1"/>
      <c r="G29" s="1"/>
      <c r="H29" s="2">
        <f t="shared" si="0"/>
        <v>158.78238341968913</v>
      </c>
      <c r="I29" s="3" t="str">
        <f t="shared" si="1"/>
        <v/>
      </c>
      <c r="J29" s="3" t="str">
        <f t="shared" si="2"/>
        <v/>
      </c>
      <c r="K29" s="6" t="str">
        <f>IF(F29="","",VLOOKUP(F29,$A$5:$B$13,2,0)*'2018-19'!H29*IF(G29="Y",-1,1))</f>
        <v/>
      </c>
    </row>
    <row r="30" spans="1:12" x14ac:dyDescent="0.35">
      <c r="A30" s="4" t="s">
        <v>14</v>
      </c>
      <c r="B30" s="28"/>
      <c r="C30" s="29"/>
      <c r="D30" s="1"/>
      <c r="E30" s="1"/>
      <c r="F30" s="1"/>
      <c r="G30" s="1"/>
      <c r="H30" s="2">
        <f t="shared" si="0"/>
        <v>158.78238341968913</v>
      </c>
      <c r="I30" s="3" t="str">
        <f t="shared" si="1"/>
        <v/>
      </c>
      <c r="J30" s="3" t="str">
        <f t="shared" si="2"/>
        <v/>
      </c>
      <c r="K30" s="6" t="str">
        <f>IF(F30="","",VLOOKUP(F30,$A$5:$B$13,2,0)*'2018-19'!H30*IF(G30="Y",-1,1))</f>
        <v/>
      </c>
    </row>
    <row r="31" spans="1:12" x14ac:dyDescent="0.35">
      <c r="A31" s="4" t="s">
        <v>15</v>
      </c>
      <c r="B31" s="29"/>
      <c r="C31" s="28"/>
      <c r="D31" s="1"/>
      <c r="E31" s="1"/>
      <c r="F31" s="1"/>
      <c r="G31" s="1"/>
      <c r="H31" s="2">
        <f t="shared" si="0"/>
        <v>158.78238341968913</v>
      </c>
      <c r="I31" s="3" t="str">
        <f t="shared" si="1"/>
        <v/>
      </c>
      <c r="J31" s="3" t="str">
        <f t="shared" si="2"/>
        <v/>
      </c>
      <c r="K31" s="6" t="str">
        <f>IF(F31="","",VLOOKUP(F31,$A$5:$B$13,2,0)*'2018-19'!H31*IF(G31="Y",-1,1))</f>
        <v/>
      </c>
    </row>
    <row r="32" spans="1:12" x14ac:dyDescent="0.35">
      <c r="A32" s="4" t="s">
        <v>18</v>
      </c>
      <c r="B32" s="29"/>
      <c r="C32" s="28"/>
      <c r="D32" s="1"/>
      <c r="E32" s="1"/>
      <c r="F32" s="1"/>
      <c r="G32" s="1"/>
      <c r="H32" s="2">
        <f t="shared" si="0"/>
        <v>158.78238341968913</v>
      </c>
      <c r="I32" s="3" t="str">
        <f t="shared" si="1"/>
        <v/>
      </c>
      <c r="J32" s="3" t="str">
        <f t="shared" si="2"/>
        <v/>
      </c>
      <c r="K32" s="6" t="str">
        <f>IF(F32="","",VLOOKUP(F32,$A$5:$B$13,2,0)*'2018-19'!H32*IF(G32="Y",-1,1))</f>
        <v/>
      </c>
    </row>
    <row r="33" spans="1:11" x14ac:dyDescent="0.35">
      <c r="A33" s="4" t="s">
        <v>19</v>
      </c>
      <c r="B33" s="29"/>
      <c r="C33" s="28"/>
      <c r="D33" s="1"/>
      <c r="E33" s="1"/>
      <c r="F33" s="1"/>
      <c r="G33" s="1"/>
      <c r="H33" s="2">
        <f t="shared" si="0"/>
        <v>158.78238341968913</v>
      </c>
      <c r="I33" s="3" t="str">
        <f t="shared" si="1"/>
        <v/>
      </c>
      <c r="J33" s="3" t="str">
        <f t="shared" si="2"/>
        <v/>
      </c>
      <c r="K33" s="6" t="str">
        <f>IF(F33="","",VLOOKUP(F33,$A$5:$B$13,2,0)*'2018-19'!H33*IF(G33="Y",-1,1))</f>
        <v/>
      </c>
    </row>
    <row r="34" spans="1:11" x14ac:dyDescent="0.35">
      <c r="A34" s="4" t="s">
        <v>20</v>
      </c>
      <c r="B34" s="29"/>
      <c r="C34" s="28"/>
      <c r="D34" s="1"/>
      <c r="E34" s="1"/>
      <c r="F34" s="1"/>
      <c r="G34" s="1"/>
      <c r="H34" s="2">
        <f t="shared" si="0"/>
        <v>158.78238341968913</v>
      </c>
      <c r="I34" s="3" t="str">
        <f t="shared" si="1"/>
        <v/>
      </c>
      <c r="J34" s="3" t="str">
        <f t="shared" si="2"/>
        <v/>
      </c>
      <c r="K34" s="6" t="str">
        <f>IF(F34="","",VLOOKUP(F34,$A$5:$B$13,2,0)*'2018-19'!H34*IF(G34="Y",-1,1))</f>
        <v/>
      </c>
    </row>
    <row r="35" spans="1:11" x14ac:dyDescent="0.35">
      <c r="A35" s="4" t="s">
        <v>21</v>
      </c>
      <c r="B35" s="29"/>
      <c r="C35" s="28"/>
      <c r="D35" s="1"/>
      <c r="E35" s="1"/>
      <c r="F35" s="1"/>
      <c r="G35" s="1"/>
      <c r="H35" s="2">
        <f t="shared" si="0"/>
        <v>158.78238341968913</v>
      </c>
      <c r="I35" s="3" t="str">
        <f t="shared" si="1"/>
        <v/>
      </c>
      <c r="J35" s="3" t="str">
        <f t="shared" si="2"/>
        <v/>
      </c>
      <c r="K35" s="6" t="str">
        <f>IF(F35="","",VLOOKUP(F35,$A$5:$B$13,2,0)*'2018-19'!H35*IF(G35="Y",-1,1))</f>
        <v/>
      </c>
    </row>
    <row r="36" spans="1:11" x14ac:dyDescent="0.35">
      <c r="A36" s="4" t="s">
        <v>22</v>
      </c>
      <c r="B36" s="29"/>
      <c r="C36" s="28"/>
      <c r="D36" s="1"/>
      <c r="E36" s="1"/>
      <c r="F36" s="1"/>
      <c r="G36" s="1"/>
      <c r="H36" s="2">
        <f t="shared" si="0"/>
        <v>158.78238341968913</v>
      </c>
      <c r="I36" s="3" t="str">
        <f t="shared" si="1"/>
        <v/>
      </c>
      <c r="J36" s="3" t="str">
        <f t="shared" si="2"/>
        <v/>
      </c>
      <c r="K36" s="6" t="str">
        <f>IF(F36="","",VLOOKUP(F36,$A$5:$B$13,2,0)*'2018-19'!H36*IF(G36="Y",-1,1))</f>
        <v/>
      </c>
    </row>
    <row r="37" spans="1:11" x14ac:dyDescent="0.35">
      <c r="A37" s="4" t="s">
        <v>23</v>
      </c>
      <c r="B37" s="29"/>
      <c r="C37" s="28"/>
      <c r="D37" s="1"/>
      <c r="E37" s="1"/>
      <c r="F37" s="1"/>
      <c r="G37" s="1"/>
      <c r="H37" s="2">
        <f t="shared" si="0"/>
        <v>158.78238341968913</v>
      </c>
      <c r="I37" s="3" t="str">
        <f t="shared" si="1"/>
        <v/>
      </c>
      <c r="J37" s="3" t="str">
        <f t="shared" si="2"/>
        <v/>
      </c>
      <c r="K37" s="6" t="str">
        <f>IF(F37="","",VLOOKUP(F37,$A$5:$B$13,2,0)*'2018-19'!H37*IF(G37="Y",-1,1))</f>
        <v/>
      </c>
    </row>
    <row r="38" spans="1:11" x14ac:dyDescent="0.35">
      <c r="A38" s="4" t="s">
        <v>24</v>
      </c>
      <c r="B38" s="5"/>
      <c r="C38" s="5"/>
      <c r="D38" s="1"/>
      <c r="E38" s="1"/>
      <c r="F38" s="1"/>
      <c r="G38" s="1"/>
      <c r="H38" s="2">
        <f t="shared" si="0"/>
        <v>158.78238341968913</v>
      </c>
      <c r="I38" s="3" t="str">
        <f t="shared" si="1"/>
        <v/>
      </c>
      <c r="J38" s="3" t="str">
        <f t="shared" si="2"/>
        <v/>
      </c>
      <c r="K38" s="6" t="str">
        <f>IF(F38="","",VLOOKUP(F38,$A$5:$B$13,2,0)*'2018-19'!H38*IF(G38="Y",-1,1))</f>
        <v/>
      </c>
    </row>
    <row r="39" spans="1:11" x14ac:dyDescent="0.35">
      <c r="A39" s="4" t="s">
        <v>25</v>
      </c>
      <c r="B39" s="5"/>
      <c r="C39" s="5"/>
      <c r="D39" s="1"/>
      <c r="E39" s="1"/>
      <c r="F39" s="1"/>
      <c r="G39" s="1"/>
      <c r="H39" s="2">
        <f t="shared" si="0"/>
        <v>158.78238341968913</v>
      </c>
      <c r="I39" s="3" t="str">
        <f t="shared" si="1"/>
        <v/>
      </c>
      <c r="J39" s="3" t="str">
        <f t="shared" si="2"/>
        <v/>
      </c>
      <c r="K39" s="6" t="str">
        <f>IF(F39="","",VLOOKUP(F39,$A$5:$B$13,2,0)*'2018-19'!H39*IF(G39="Y",-1,1))</f>
        <v/>
      </c>
    </row>
    <row r="40" spans="1:11" x14ac:dyDescent="0.35">
      <c r="A40" s="4" t="s">
        <v>26</v>
      </c>
      <c r="B40" s="5"/>
      <c r="C40" s="5"/>
      <c r="D40" s="1"/>
      <c r="E40" s="1"/>
      <c r="F40" s="1"/>
      <c r="G40" s="1"/>
      <c r="H40" s="2">
        <f t="shared" si="0"/>
        <v>158.78238341968913</v>
      </c>
      <c r="I40" s="3" t="str">
        <f t="shared" si="1"/>
        <v/>
      </c>
      <c r="J40" s="3" t="str">
        <f t="shared" si="2"/>
        <v/>
      </c>
      <c r="K40" s="6" t="str">
        <f>IF(F40="","",VLOOKUP(F40,$A$5:$B$13,2,0)*'2018-19'!H40*IF(G40="Y",-1,1))</f>
        <v/>
      </c>
    </row>
    <row r="41" spans="1:11" x14ac:dyDescent="0.35">
      <c r="A41" s="4" t="s">
        <v>27</v>
      </c>
      <c r="B41" s="5"/>
      <c r="C41" s="5"/>
      <c r="D41" s="1"/>
      <c r="E41" s="1"/>
      <c r="F41" s="1"/>
      <c r="G41" s="1"/>
      <c r="H41" s="2">
        <f t="shared" si="0"/>
        <v>158.78238341968913</v>
      </c>
      <c r="I41" s="3" t="str">
        <f t="shared" si="1"/>
        <v/>
      </c>
      <c r="J41" s="3" t="str">
        <f t="shared" si="2"/>
        <v/>
      </c>
      <c r="K41" s="6" t="str">
        <f>IF(F41="","",VLOOKUP(F41,$A$5:$B$13,2,0)*'2018-19'!H41*IF(G41="Y",-1,1))</f>
        <v/>
      </c>
    </row>
    <row r="42" spans="1:11" x14ac:dyDescent="0.35">
      <c r="A42" s="4" t="s">
        <v>28</v>
      </c>
      <c r="B42" s="5"/>
      <c r="C42" s="5"/>
      <c r="D42" s="1"/>
      <c r="E42" s="1"/>
      <c r="F42" s="1"/>
      <c r="G42" s="1"/>
      <c r="H42" s="2">
        <f t="shared" si="0"/>
        <v>158.78238341968913</v>
      </c>
      <c r="I42" s="3" t="str">
        <f t="shared" si="1"/>
        <v/>
      </c>
      <c r="J42" s="3" t="str">
        <f t="shared" si="2"/>
        <v/>
      </c>
      <c r="K42" s="6" t="str">
        <f>IF(F42="","",VLOOKUP(F42,$A$5:$B$13,2,0)*'2018-19'!H42*IF(G42="Y",-1,1))</f>
        <v/>
      </c>
    </row>
    <row r="43" spans="1:11" x14ac:dyDescent="0.35">
      <c r="A43" s="4" t="s">
        <v>29</v>
      </c>
      <c r="B43" s="5"/>
      <c r="C43" s="5"/>
      <c r="D43" s="1"/>
      <c r="E43" s="1"/>
      <c r="F43" s="1"/>
      <c r="G43" s="1"/>
      <c r="H43" s="2">
        <f t="shared" si="0"/>
        <v>158.78238341968913</v>
      </c>
      <c r="I43" s="3" t="str">
        <f t="shared" si="1"/>
        <v/>
      </c>
      <c r="J43" s="3" t="str">
        <f t="shared" si="2"/>
        <v/>
      </c>
      <c r="K43" s="6" t="str">
        <f>IF(F43="","",VLOOKUP(F43,$A$5:$B$13,2,0)*'2018-19'!H43*IF(G43="Y",-1,1))</f>
        <v/>
      </c>
    </row>
    <row r="44" spans="1:11" x14ac:dyDescent="0.35">
      <c r="A44" s="4" t="s">
        <v>30</v>
      </c>
      <c r="B44" s="5"/>
      <c r="C44" s="5"/>
      <c r="D44" s="1"/>
      <c r="E44" s="1"/>
      <c r="F44" s="1"/>
      <c r="G44" s="1"/>
      <c r="H44" s="2">
        <f t="shared" si="0"/>
        <v>158.78238341968913</v>
      </c>
      <c r="I44" s="3" t="str">
        <f t="shared" si="1"/>
        <v/>
      </c>
      <c r="J44" s="3" t="str">
        <f t="shared" si="2"/>
        <v/>
      </c>
      <c r="K44" s="6" t="str">
        <f>IF(F44="","",VLOOKUP(F44,$A$5:$B$13,2,0)*'2018-19'!H44*IF(G44="Y",-1,1))</f>
        <v/>
      </c>
    </row>
    <row r="45" spans="1:11" x14ac:dyDescent="0.35">
      <c r="A45" s="4" t="s">
        <v>31</v>
      </c>
      <c r="B45" s="5"/>
      <c r="C45" s="5"/>
      <c r="D45" s="1"/>
      <c r="E45" s="1"/>
      <c r="F45" s="1"/>
      <c r="G45" s="1"/>
      <c r="H45" s="2">
        <f t="shared" si="0"/>
        <v>158.78238341968913</v>
      </c>
      <c r="I45" s="3" t="str">
        <f t="shared" si="1"/>
        <v/>
      </c>
      <c r="J45" s="3" t="str">
        <f t="shared" si="2"/>
        <v/>
      </c>
      <c r="K45" s="6" t="str">
        <f>IF(F45="","",VLOOKUP(F45,$A$5:$B$13,2,0)*'2018-19'!H45*IF(G45="Y",-1,1))</f>
        <v/>
      </c>
    </row>
    <row r="46" spans="1:11" x14ac:dyDescent="0.35">
      <c r="A46" s="4" t="s">
        <v>32</v>
      </c>
      <c r="B46" s="5"/>
      <c r="C46" s="5"/>
      <c r="D46" s="1"/>
      <c r="E46" s="1"/>
      <c r="F46" s="1"/>
      <c r="G46" s="1"/>
      <c r="H46" s="2">
        <f t="shared" si="0"/>
        <v>158.78238341968913</v>
      </c>
      <c r="I46" s="3" t="str">
        <f t="shared" si="1"/>
        <v/>
      </c>
      <c r="J46" s="3" t="str">
        <f t="shared" si="2"/>
        <v/>
      </c>
      <c r="K46" s="6" t="str">
        <f>IF(F46="","",VLOOKUP(F46,$A$5:$B$13,2,0)*'2018-19'!H46*IF(G46="Y",-1,1))</f>
        <v/>
      </c>
    </row>
    <row r="47" spans="1:11" x14ac:dyDescent="0.35">
      <c r="A47" s="4" t="s">
        <v>33</v>
      </c>
      <c r="B47" s="5"/>
      <c r="C47" s="5"/>
      <c r="D47" s="1"/>
      <c r="E47" s="1"/>
      <c r="F47" s="1"/>
      <c r="G47" s="1"/>
      <c r="H47" s="2">
        <f t="shared" si="0"/>
        <v>158.78238341968913</v>
      </c>
      <c r="I47" s="3" t="str">
        <f t="shared" si="1"/>
        <v/>
      </c>
      <c r="J47" s="3" t="str">
        <f t="shared" si="2"/>
        <v/>
      </c>
      <c r="K47" s="6" t="str">
        <f>IF(F47="","",VLOOKUP(F47,$A$5:$B$13,2,0)*'2018-19'!H47*IF(G47="Y",-1,1))</f>
        <v/>
      </c>
    </row>
    <row r="48" spans="1:11" x14ac:dyDescent="0.35">
      <c r="A48" s="4" t="s">
        <v>34</v>
      </c>
      <c r="B48" s="5"/>
      <c r="C48" s="5"/>
      <c r="D48" s="1"/>
      <c r="E48" s="1"/>
      <c r="F48" s="1"/>
      <c r="G48" s="1"/>
      <c r="H48" s="2">
        <f t="shared" si="0"/>
        <v>158.78238341968913</v>
      </c>
      <c r="I48" s="3" t="str">
        <f t="shared" si="1"/>
        <v/>
      </c>
      <c r="J48" s="3" t="str">
        <f t="shared" si="2"/>
        <v/>
      </c>
      <c r="K48" s="6" t="str">
        <f>IF(F48="","",VLOOKUP(F48,$A$5:$B$13,2,0)*'2018-19'!H48*IF(G48="Y",-1,1))</f>
        <v/>
      </c>
    </row>
    <row r="49" spans="1:11" x14ac:dyDescent="0.35">
      <c r="A49" s="4" t="s">
        <v>35</v>
      </c>
      <c r="B49" s="5"/>
      <c r="C49" s="5"/>
      <c r="D49" s="1"/>
      <c r="E49" s="1"/>
      <c r="F49" s="1"/>
      <c r="G49" s="1"/>
      <c r="H49" s="2">
        <f t="shared" ref="H49:H80" si="3">IF(C49="",NETWORKDAYS(B49,"31/03/2019",Holidays),IF(C49&gt;DATE(2019,3,31),NETWORKDAYS(B49,"31/03/2019",Holidays),NETWORKDAYS(B49,C49,Holidays)))/193</f>
        <v>158.78238341968913</v>
      </c>
      <c r="I49" s="3" t="str">
        <f t="shared" si="1"/>
        <v/>
      </c>
      <c r="J49" s="3" t="str">
        <f t="shared" si="2"/>
        <v/>
      </c>
      <c r="K49" s="6" t="str">
        <f>IF(F49="","",VLOOKUP(F49,$A$5:$B$13,2,0)*'2018-19'!H49*IF(G49="Y",-1,1))</f>
        <v/>
      </c>
    </row>
    <row r="50" spans="1:11" x14ac:dyDescent="0.35">
      <c r="A50" s="4" t="s">
        <v>36</v>
      </c>
      <c r="B50" s="5"/>
      <c r="C50" s="5"/>
      <c r="D50" s="1"/>
      <c r="E50" s="1"/>
      <c r="F50" s="1"/>
      <c r="G50" s="1"/>
      <c r="H50" s="2">
        <f t="shared" si="3"/>
        <v>158.78238341968913</v>
      </c>
      <c r="I50" s="3" t="str">
        <f t="shared" si="1"/>
        <v/>
      </c>
      <c r="J50" s="3" t="str">
        <f t="shared" si="2"/>
        <v/>
      </c>
      <c r="K50" s="6" t="str">
        <f>IF(F50="","",VLOOKUP(F50,$A$5:$B$13,2,0)*'2018-19'!H50*IF(G50="Y",-1,1))</f>
        <v/>
      </c>
    </row>
    <row r="51" spans="1:11" x14ac:dyDescent="0.35">
      <c r="A51" s="4" t="s">
        <v>37</v>
      </c>
      <c r="B51" s="5"/>
      <c r="C51" s="5"/>
      <c r="D51" s="1"/>
      <c r="E51" s="1"/>
      <c r="F51" s="1"/>
      <c r="G51" s="1"/>
      <c r="H51" s="2">
        <f t="shared" si="3"/>
        <v>158.78238341968913</v>
      </c>
      <c r="I51" s="3" t="str">
        <f t="shared" si="1"/>
        <v/>
      </c>
      <c r="J51" s="3" t="str">
        <f t="shared" si="2"/>
        <v/>
      </c>
      <c r="K51" s="6" t="str">
        <f>IF(F51="","",VLOOKUP(F51,$A$5:$B$13,2,0)*'2018-19'!H51*IF(G51="Y",-1,1))</f>
        <v/>
      </c>
    </row>
    <row r="52" spans="1:11" x14ac:dyDescent="0.35">
      <c r="A52" s="4" t="s">
        <v>38</v>
      </c>
      <c r="B52" s="5"/>
      <c r="C52" s="5"/>
      <c r="D52" s="1"/>
      <c r="E52" s="1"/>
      <c r="F52" s="1"/>
      <c r="G52" s="1"/>
      <c r="H52" s="2">
        <f t="shared" si="3"/>
        <v>158.78238341968913</v>
      </c>
      <c r="I52" s="3" t="str">
        <f t="shared" si="1"/>
        <v/>
      </c>
      <c r="J52" s="3" t="str">
        <f t="shared" si="2"/>
        <v/>
      </c>
      <c r="K52" s="6" t="str">
        <f>IF(F52="","",VLOOKUP(F52,$A$5:$B$13,2,0)*'2018-19'!H52*IF(G52="Y",-1,1))</f>
        <v/>
      </c>
    </row>
    <row r="53" spans="1:11" x14ac:dyDescent="0.35">
      <c r="A53" s="4" t="s">
        <v>39</v>
      </c>
      <c r="B53" s="5"/>
      <c r="C53" s="5"/>
      <c r="D53" s="1"/>
      <c r="E53" s="1"/>
      <c r="F53" s="1"/>
      <c r="G53" s="1"/>
      <c r="H53" s="2">
        <f t="shared" si="3"/>
        <v>158.78238341968913</v>
      </c>
      <c r="I53" s="3" t="str">
        <f t="shared" si="1"/>
        <v/>
      </c>
      <c r="J53" s="3" t="str">
        <f t="shared" si="2"/>
        <v/>
      </c>
      <c r="K53" s="6" t="str">
        <f>IF(F53="","",VLOOKUP(F53,$A$5:$B$13,2,0)*'2018-19'!H53*IF(G53="Y",-1,1))</f>
        <v/>
      </c>
    </row>
    <row r="54" spans="1:11" x14ac:dyDescent="0.35">
      <c r="A54" s="4" t="s">
        <v>40</v>
      </c>
      <c r="B54" s="5"/>
      <c r="C54" s="5"/>
      <c r="D54" s="1"/>
      <c r="E54" s="1"/>
      <c r="F54" s="1"/>
      <c r="G54" s="1"/>
      <c r="H54" s="2">
        <f t="shared" si="3"/>
        <v>158.78238341968913</v>
      </c>
      <c r="I54" s="3" t="str">
        <f t="shared" si="1"/>
        <v/>
      </c>
      <c r="J54" s="3" t="str">
        <f t="shared" si="2"/>
        <v/>
      </c>
      <c r="K54" s="6" t="str">
        <f>IF(F54="","",VLOOKUP(F54,$A$5:$B$13,2,0)*'2018-19'!H54*IF(G54="Y",-1,1))</f>
        <v/>
      </c>
    </row>
    <row r="55" spans="1:11" x14ac:dyDescent="0.35">
      <c r="A55" s="4" t="s">
        <v>41</v>
      </c>
      <c r="B55" s="5"/>
      <c r="C55" s="5"/>
      <c r="D55" s="1"/>
      <c r="E55" s="1"/>
      <c r="F55" s="1"/>
      <c r="G55" s="1"/>
      <c r="H55" s="2">
        <f t="shared" si="3"/>
        <v>158.78238341968913</v>
      </c>
      <c r="I55" s="3" t="str">
        <f t="shared" si="1"/>
        <v/>
      </c>
      <c r="J55" s="3" t="str">
        <f t="shared" si="2"/>
        <v/>
      </c>
      <c r="K55" s="6" t="str">
        <f>IF(F55="","",VLOOKUP(F55,$A$5:$B$13,2,0)*'2018-19'!H55*IF(G55="Y",-1,1))</f>
        <v/>
      </c>
    </row>
    <row r="56" spans="1:11" x14ac:dyDescent="0.35">
      <c r="A56" s="4" t="s">
        <v>42</v>
      </c>
      <c r="B56" s="5"/>
      <c r="C56" s="5"/>
      <c r="D56" s="1"/>
      <c r="E56" s="1"/>
      <c r="F56" s="1"/>
      <c r="G56" s="1"/>
      <c r="H56" s="2">
        <f t="shared" si="3"/>
        <v>158.78238341968913</v>
      </c>
      <c r="I56" s="3" t="str">
        <f t="shared" si="1"/>
        <v/>
      </c>
      <c r="J56" s="3" t="str">
        <f t="shared" si="2"/>
        <v/>
      </c>
      <c r="K56" s="6" t="str">
        <f>IF(F56="","",VLOOKUP(F56,$A$5:$B$13,2,0)*'2018-19'!H56*IF(G56="Y",-1,1))</f>
        <v/>
      </c>
    </row>
    <row r="57" spans="1:11" x14ac:dyDescent="0.35">
      <c r="A57" s="4" t="s">
        <v>43</v>
      </c>
      <c r="B57" s="5"/>
      <c r="C57" s="5"/>
      <c r="D57" s="1"/>
      <c r="E57" s="1"/>
      <c r="F57" s="1"/>
      <c r="G57" s="1"/>
      <c r="H57" s="2">
        <f t="shared" si="3"/>
        <v>158.78238341968913</v>
      </c>
      <c r="I57" s="3" t="str">
        <f t="shared" si="1"/>
        <v/>
      </c>
      <c r="J57" s="3" t="str">
        <f t="shared" si="2"/>
        <v/>
      </c>
      <c r="K57" s="6" t="str">
        <f>IF(F57="","",VLOOKUP(F57,$A$5:$B$13,2,0)*'2018-19'!H57*IF(G57="Y",-1,1))</f>
        <v/>
      </c>
    </row>
    <row r="58" spans="1:11" x14ac:dyDescent="0.35">
      <c r="A58" s="4" t="s">
        <v>44</v>
      </c>
      <c r="B58" s="5"/>
      <c r="C58" s="5"/>
      <c r="D58" s="1"/>
      <c r="E58" s="1"/>
      <c r="F58" s="1"/>
      <c r="G58" s="1"/>
      <c r="H58" s="2">
        <f t="shared" si="3"/>
        <v>158.78238341968913</v>
      </c>
      <c r="I58" s="3" t="str">
        <f t="shared" si="1"/>
        <v/>
      </c>
      <c r="J58" s="3" t="str">
        <f t="shared" si="2"/>
        <v/>
      </c>
      <c r="K58" s="6" t="str">
        <f>IF(F58="","",VLOOKUP(F58,$A$5:$B$13,2,0)*'2018-19'!H58*IF(G58="Y",-1,1))</f>
        <v/>
      </c>
    </row>
    <row r="59" spans="1:11" x14ac:dyDescent="0.35">
      <c r="A59" s="4" t="s">
        <v>45</v>
      </c>
      <c r="B59" s="5"/>
      <c r="C59" s="5"/>
      <c r="D59" s="1"/>
      <c r="E59" s="1"/>
      <c r="F59" s="1"/>
      <c r="G59" s="1"/>
      <c r="H59" s="2">
        <f t="shared" si="3"/>
        <v>158.78238341968913</v>
      </c>
      <c r="I59" s="3" t="str">
        <f t="shared" si="1"/>
        <v/>
      </c>
      <c r="J59" s="3" t="str">
        <f t="shared" si="2"/>
        <v/>
      </c>
      <c r="K59" s="6" t="str">
        <f>IF(F59="","",VLOOKUP(F59,$A$5:$B$13,2,0)*'2018-19'!H59*IF(G59="Y",-1,1))</f>
        <v/>
      </c>
    </row>
    <row r="60" spans="1:11" x14ac:dyDescent="0.35">
      <c r="A60" s="4" t="s">
        <v>46</v>
      </c>
      <c r="B60" s="5"/>
      <c r="C60" s="5"/>
      <c r="D60" s="1"/>
      <c r="E60" s="1"/>
      <c r="F60" s="1"/>
      <c r="G60" s="1"/>
      <c r="H60" s="2">
        <f t="shared" si="3"/>
        <v>158.78238341968913</v>
      </c>
      <c r="I60" s="3" t="str">
        <f t="shared" si="1"/>
        <v/>
      </c>
      <c r="J60" s="3" t="str">
        <f t="shared" si="2"/>
        <v/>
      </c>
      <c r="K60" s="6" t="str">
        <f>IF(F60="","",VLOOKUP(F60,$A$5:$B$13,2,0)*'2018-19'!H60*IF(G60="Y",-1,1))</f>
        <v/>
      </c>
    </row>
    <row r="61" spans="1:11" x14ac:dyDescent="0.35">
      <c r="A61" s="4" t="s">
        <v>47</v>
      </c>
      <c r="B61" s="5"/>
      <c r="C61" s="5"/>
      <c r="D61" s="1"/>
      <c r="E61" s="1"/>
      <c r="F61" s="1"/>
      <c r="G61" s="1"/>
      <c r="H61" s="2">
        <f t="shared" si="3"/>
        <v>158.78238341968913</v>
      </c>
      <c r="I61" s="3" t="str">
        <f t="shared" si="1"/>
        <v/>
      </c>
      <c r="J61" s="3" t="str">
        <f t="shared" si="2"/>
        <v/>
      </c>
      <c r="K61" s="6" t="str">
        <f>IF(F61="","",VLOOKUP(F61,$A$5:$B$13,2,0)*'2018-19'!H61*IF(G61="Y",-1,1))</f>
        <v/>
      </c>
    </row>
    <row r="62" spans="1:11" x14ac:dyDescent="0.35">
      <c r="A62" s="4" t="s">
        <v>48</v>
      </c>
      <c r="B62" s="5"/>
      <c r="C62" s="5"/>
      <c r="D62" s="1"/>
      <c r="E62" s="1"/>
      <c r="F62" s="1"/>
      <c r="G62" s="1"/>
      <c r="H62" s="2">
        <f t="shared" si="3"/>
        <v>158.78238341968913</v>
      </c>
      <c r="I62" s="3" t="str">
        <f t="shared" si="1"/>
        <v/>
      </c>
      <c r="J62" s="3" t="str">
        <f t="shared" si="2"/>
        <v/>
      </c>
      <c r="K62" s="6" t="str">
        <f>IF(F62="","",VLOOKUP(F62,$A$5:$B$13,2,0)*'2018-19'!H62*IF(G62="Y",-1,1))</f>
        <v/>
      </c>
    </row>
    <row r="63" spans="1:11" x14ac:dyDescent="0.35">
      <c r="A63" s="4" t="s">
        <v>49</v>
      </c>
      <c r="B63" s="5"/>
      <c r="C63" s="5"/>
      <c r="D63" s="1"/>
      <c r="E63" s="1"/>
      <c r="F63" s="1"/>
      <c r="G63" s="1"/>
      <c r="H63" s="2">
        <f t="shared" si="3"/>
        <v>158.78238341968913</v>
      </c>
      <c r="I63" s="3" t="str">
        <f t="shared" si="1"/>
        <v/>
      </c>
      <c r="J63" s="3" t="str">
        <f t="shared" si="2"/>
        <v/>
      </c>
      <c r="K63" s="6" t="str">
        <f>IF(F63="","",VLOOKUP(F63,$A$5:$B$13,2,0)*'2018-19'!H63*IF(G63="Y",-1,1))</f>
        <v/>
      </c>
    </row>
    <row r="64" spans="1:11" x14ac:dyDescent="0.35">
      <c r="A64" s="4" t="s">
        <v>50</v>
      </c>
      <c r="B64" s="5"/>
      <c r="C64" s="5"/>
      <c r="D64" s="1"/>
      <c r="E64" s="1"/>
      <c r="F64" s="1"/>
      <c r="G64" s="1"/>
      <c r="H64" s="2">
        <f t="shared" si="3"/>
        <v>158.78238341968913</v>
      </c>
      <c r="I64" s="3" t="str">
        <f t="shared" si="1"/>
        <v/>
      </c>
      <c r="J64" s="3" t="str">
        <f t="shared" si="2"/>
        <v/>
      </c>
      <c r="K64" s="6" t="str">
        <f>IF(F64="","",VLOOKUP(F64,$A$5:$B$13,2,0)*'2018-19'!H64*IF(G64="Y",-1,1))</f>
        <v/>
      </c>
    </row>
    <row r="65" spans="1:11" x14ac:dyDescent="0.35">
      <c r="A65" s="4" t="s">
        <v>51</v>
      </c>
      <c r="B65" s="5"/>
      <c r="C65" s="5"/>
      <c r="D65" s="1"/>
      <c r="E65" s="1"/>
      <c r="F65" s="1"/>
      <c r="G65" s="1"/>
      <c r="H65" s="2">
        <f t="shared" si="3"/>
        <v>158.78238341968913</v>
      </c>
      <c r="I65" s="3" t="str">
        <f t="shared" si="1"/>
        <v/>
      </c>
      <c r="J65" s="3" t="str">
        <f t="shared" si="2"/>
        <v/>
      </c>
      <c r="K65" s="6" t="str">
        <f>IF(F65="","",VLOOKUP(F65,$A$5:$B$13,2,0)*'2018-19'!H65*IF(G65="Y",-1,1))</f>
        <v/>
      </c>
    </row>
    <row r="66" spans="1:11" x14ac:dyDescent="0.35">
      <c r="A66" s="4" t="s">
        <v>52</v>
      </c>
      <c r="B66" s="5"/>
      <c r="C66" s="5"/>
      <c r="D66" s="1"/>
      <c r="E66" s="1"/>
      <c r="F66" s="1"/>
      <c r="G66" s="1"/>
      <c r="H66" s="2">
        <f t="shared" si="3"/>
        <v>158.78238341968913</v>
      </c>
      <c r="I66" s="3" t="str">
        <f t="shared" si="1"/>
        <v/>
      </c>
      <c r="J66" s="3" t="str">
        <f t="shared" si="2"/>
        <v/>
      </c>
      <c r="K66" s="6" t="str">
        <f>IF(F66="","",VLOOKUP(F66,$A$5:$B$13,2,0)*'2018-19'!H66*IF(G66="Y",-1,1))</f>
        <v/>
      </c>
    </row>
    <row r="67" spans="1:11" x14ac:dyDescent="0.35">
      <c r="A67" s="4" t="s">
        <v>53</v>
      </c>
      <c r="B67" s="5"/>
      <c r="C67" s="5"/>
      <c r="D67" s="1"/>
      <c r="E67" s="1"/>
      <c r="F67" s="1"/>
      <c r="G67" s="1"/>
      <c r="H67" s="2">
        <f t="shared" si="3"/>
        <v>158.78238341968913</v>
      </c>
      <c r="I67" s="3" t="str">
        <f t="shared" si="1"/>
        <v/>
      </c>
      <c r="J67" s="3" t="str">
        <f t="shared" si="2"/>
        <v/>
      </c>
      <c r="K67" s="6" t="str">
        <f>IF(F67="","",VLOOKUP(F67,$A$5:$B$13,2,0)*'2018-19'!H67*IF(G67="Y",-1,1))</f>
        <v/>
      </c>
    </row>
    <row r="68" spans="1:11" x14ac:dyDescent="0.35">
      <c r="A68" s="4" t="s">
        <v>54</v>
      </c>
      <c r="B68" s="5"/>
      <c r="C68" s="5"/>
      <c r="D68" s="1"/>
      <c r="E68" s="1"/>
      <c r="F68" s="1"/>
      <c r="G68" s="1"/>
      <c r="H68" s="2">
        <f t="shared" si="3"/>
        <v>158.78238341968913</v>
      </c>
      <c r="I68" s="3" t="str">
        <f t="shared" si="1"/>
        <v/>
      </c>
      <c r="J68" s="3" t="str">
        <f t="shared" si="2"/>
        <v/>
      </c>
      <c r="K68" s="6" t="str">
        <f>IF(F68="","",VLOOKUP(F68,$A$5:$B$13,2,0)*'2018-19'!H68*IF(G68="Y",-1,1))</f>
        <v/>
      </c>
    </row>
    <row r="69" spans="1:11" x14ac:dyDescent="0.35">
      <c r="A69" s="4" t="s">
        <v>55</v>
      </c>
      <c r="B69" s="5"/>
      <c r="C69" s="5"/>
      <c r="D69" s="1"/>
      <c r="E69" s="1"/>
      <c r="F69" s="1"/>
      <c r="G69" s="1"/>
      <c r="H69" s="2">
        <f t="shared" si="3"/>
        <v>158.78238341968913</v>
      </c>
      <c r="I69" s="3" t="str">
        <f t="shared" si="1"/>
        <v/>
      </c>
      <c r="J69" s="3" t="str">
        <f t="shared" si="2"/>
        <v/>
      </c>
      <c r="K69" s="6" t="str">
        <f>IF(F69="","",VLOOKUP(F69,$A$5:$B$13,2,0)*'2018-19'!H69*IF(G69="Y",-1,1))</f>
        <v/>
      </c>
    </row>
    <row r="70" spans="1:11" x14ac:dyDescent="0.35">
      <c r="A70" s="4" t="s">
        <v>56</v>
      </c>
      <c r="B70" s="5"/>
      <c r="C70" s="5"/>
      <c r="D70" s="1"/>
      <c r="E70" s="1"/>
      <c r="F70" s="1"/>
      <c r="G70" s="1"/>
      <c r="H70" s="2">
        <f t="shared" si="3"/>
        <v>158.78238341968913</v>
      </c>
      <c r="I70" s="3" t="str">
        <f t="shared" si="1"/>
        <v/>
      </c>
      <c r="J70" s="3" t="str">
        <f t="shared" si="2"/>
        <v/>
      </c>
      <c r="K70" s="6" t="str">
        <f>IF(F70="","",VLOOKUP(F70,$A$5:$B$13,2,0)*'2018-19'!H70*IF(G70="Y",-1,1))</f>
        <v/>
      </c>
    </row>
    <row r="71" spans="1:11" x14ac:dyDescent="0.35">
      <c r="A71" s="4" t="s">
        <v>57</v>
      </c>
      <c r="B71" s="5"/>
      <c r="C71" s="5"/>
      <c r="D71" s="1"/>
      <c r="E71" s="1"/>
      <c r="F71" s="1"/>
      <c r="G71" s="1"/>
      <c r="H71" s="2">
        <f t="shared" si="3"/>
        <v>158.78238341968913</v>
      </c>
      <c r="I71" s="3" t="str">
        <f t="shared" si="1"/>
        <v/>
      </c>
      <c r="J71" s="3" t="str">
        <f t="shared" si="2"/>
        <v/>
      </c>
      <c r="K71" s="6" t="str">
        <f>IF(F71="","",VLOOKUP(F71,$A$5:$B$13,2,0)*'2018-19'!H71*IF(G71="Y",-1,1))</f>
        <v/>
      </c>
    </row>
    <row r="72" spans="1:11" x14ac:dyDescent="0.35">
      <c r="A72" s="4" t="s">
        <v>58</v>
      </c>
      <c r="B72" s="5"/>
      <c r="C72" s="5"/>
      <c r="D72" s="1"/>
      <c r="E72" s="1"/>
      <c r="F72" s="1"/>
      <c r="G72" s="1"/>
      <c r="H72" s="2">
        <f t="shared" si="3"/>
        <v>158.78238341968913</v>
      </c>
      <c r="I72" s="3" t="str">
        <f t="shared" si="1"/>
        <v/>
      </c>
      <c r="J72" s="3" t="str">
        <f t="shared" si="2"/>
        <v/>
      </c>
      <c r="K72" s="6" t="str">
        <f>IF(F72="","",VLOOKUP(F72,$A$5:$B$13,2,0)*'2018-19'!H72*IF(G72="Y",-1,1))</f>
        <v/>
      </c>
    </row>
    <row r="73" spans="1:11" x14ac:dyDescent="0.35">
      <c r="A73" s="4" t="s">
        <v>59</v>
      </c>
      <c r="B73" s="5"/>
      <c r="C73" s="5"/>
      <c r="D73" s="1"/>
      <c r="E73" s="1"/>
      <c r="F73" s="1"/>
      <c r="G73" s="1"/>
      <c r="H73" s="2">
        <f t="shared" si="3"/>
        <v>158.78238341968913</v>
      </c>
      <c r="I73" s="3" t="str">
        <f t="shared" si="1"/>
        <v/>
      </c>
      <c r="J73" s="3" t="str">
        <f t="shared" si="2"/>
        <v/>
      </c>
      <c r="K73" s="6" t="str">
        <f>IF(F73="","",VLOOKUP(F73,$A$5:$B$13,2,0)*'2018-19'!H73*IF(G73="Y",-1,1))</f>
        <v/>
      </c>
    </row>
    <row r="74" spans="1:11" x14ac:dyDescent="0.35">
      <c r="A74" s="4" t="s">
        <v>60</v>
      </c>
      <c r="B74" s="5"/>
      <c r="C74" s="5"/>
      <c r="D74" s="1"/>
      <c r="E74" s="1"/>
      <c r="F74" s="1"/>
      <c r="G74" s="1"/>
      <c r="H74" s="2">
        <f t="shared" si="3"/>
        <v>158.78238341968913</v>
      </c>
      <c r="I74" s="3" t="str">
        <f t="shared" si="1"/>
        <v/>
      </c>
      <c r="J74" s="3" t="str">
        <f t="shared" si="2"/>
        <v/>
      </c>
      <c r="K74" s="6" t="str">
        <f>IF(F74="","",VLOOKUP(F74,$A$5:$B$13,2,0)*'2018-19'!H74*IF(G74="Y",-1,1))</f>
        <v/>
      </c>
    </row>
    <row r="75" spans="1:11" x14ac:dyDescent="0.35">
      <c r="A75" s="4" t="s">
        <v>61</v>
      </c>
      <c r="B75" s="5"/>
      <c r="C75" s="5"/>
      <c r="D75" s="1"/>
      <c r="E75" s="1"/>
      <c r="F75" s="1"/>
      <c r="G75" s="1"/>
      <c r="H75" s="2">
        <f t="shared" si="3"/>
        <v>158.78238341968913</v>
      </c>
      <c r="I75" s="3" t="str">
        <f t="shared" si="1"/>
        <v/>
      </c>
      <c r="J75" s="3" t="str">
        <f t="shared" si="2"/>
        <v/>
      </c>
      <c r="K75" s="6" t="str">
        <f>IF(F75="","",VLOOKUP(F75,$A$5:$B$13,2,0)*'2018-19'!H75*IF(G75="Y",-1,1))</f>
        <v/>
      </c>
    </row>
    <row r="76" spans="1:11" x14ac:dyDescent="0.35">
      <c r="A76" s="4" t="s">
        <v>62</v>
      </c>
      <c r="B76" s="5"/>
      <c r="C76" s="5"/>
      <c r="D76" s="1"/>
      <c r="E76" s="1"/>
      <c r="F76" s="1"/>
      <c r="G76" s="1"/>
      <c r="H76" s="2">
        <f t="shared" si="3"/>
        <v>158.78238341968913</v>
      </c>
      <c r="I76" s="3" t="str">
        <f t="shared" si="1"/>
        <v/>
      </c>
      <c r="J76" s="3" t="str">
        <f t="shared" si="2"/>
        <v/>
      </c>
      <c r="K76" s="6" t="str">
        <f>IF(F76="","",VLOOKUP(F76,$A$5:$B$13,2,0)*'2018-19'!H76*IF(G76="Y",-1,1))</f>
        <v/>
      </c>
    </row>
    <row r="77" spans="1:11" x14ac:dyDescent="0.35">
      <c r="A77" s="4" t="s">
        <v>63</v>
      </c>
      <c r="B77" s="5"/>
      <c r="C77" s="5"/>
      <c r="D77" s="1"/>
      <c r="E77" s="1"/>
      <c r="F77" s="1"/>
      <c r="G77" s="1"/>
      <c r="H77" s="2">
        <f t="shared" si="3"/>
        <v>158.78238341968913</v>
      </c>
      <c r="I77" s="3" t="str">
        <f t="shared" si="1"/>
        <v/>
      </c>
      <c r="J77" s="3" t="str">
        <f t="shared" si="2"/>
        <v/>
      </c>
      <c r="K77" s="6" t="str">
        <f>IF(F77="","",VLOOKUP(F77,$A$5:$B$13,2,0)*'2018-19'!H77*IF(G77="Y",-1,1))</f>
        <v/>
      </c>
    </row>
    <row r="78" spans="1:11" x14ac:dyDescent="0.35">
      <c r="A78" s="4" t="s">
        <v>64</v>
      </c>
      <c r="B78" s="5"/>
      <c r="C78" s="5"/>
      <c r="D78" s="1"/>
      <c r="E78" s="1"/>
      <c r="F78" s="1"/>
      <c r="G78" s="1"/>
      <c r="H78" s="2">
        <f t="shared" si="3"/>
        <v>158.78238341968913</v>
      </c>
      <c r="I78" s="3" t="str">
        <f t="shared" si="1"/>
        <v/>
      </c>
      <c r="J78" s="3" t="str">
        <f t="shared" si="2"/>
        <v/>
      </c>
      <c r="K78" s="6" t="str">
        <f>IF(F78="","",VLOOKUP(F78,$A$5:$B$13,2,0)*'2018-19'!H78*IF(G78="Y",-1,1))</f>
        <v/>
      </c>
    </row>
    <row r="79" spans="1:11" x14ac:dyDescent="0.35">
      <c r="A79" s="4" t="s">
        <v>65</v>
      </c>
      <c r="B79" s="5"/>
      <c r="C79" s="5"/>
      <c r="D79" s="1"/>
      <c r="E79" s="1"/>
      <c r="F79" s="1"/>
      <c r="G79" s="1"/>
      <c r="H79" s="2">
        <f t="shared" si="3"/>
        <v>158.78238341968913</v>
      </c>
      <c r="I79" s="3" t="str">
        <f t="shared" si="1"/>
        <v/>
      </c>
      <c r="J79" s="3" t="str">
        <f t="shared" si="2"/>
        <v/>
      </c>
      <c r="K79" s="6" t="str">
        <f>IF(F79="","",VLOOKUP(F79,$A$5:$B$13,2,0)*'2018-19'!H79*IF(G79="Y",-1,1))</f>
        <v/>
      </c>
    </row>
    <row r="80" spans="1:11" x14ac:dyDescent="0.35">
      <c r="A80" s="4" t="s">
        <v>66</v>
      </c>
      <c r="B80" s="5"/>
      <c r="C80" s="5"/>
      <c r="D80" s="1"/>
      <c r="E80" s="1"/>
      <c r="F80" s="1"/>
      <c r="G80" s="1"/>
      <c r="H80" s="2">
        <f t="shared" si="3"/>
        <v>158.78238341968913</v>
      </c>
      <c r="I80" s="3" t="str">
        <f t="shared" si="1"/>
        <v/>
      </c>
      <c r="J80" s="3" t="str">
        <f t="shared" si="2"/>
        <v/>
      </c>
      <c r="K80" s="6" t="str">
        <f>IF(F80="","",VLOOKUP(F80,$A$5:$B$13,2,0)*'2018-19'!H80*IF(G80="Y",-1,1))</f>
        <v/>
      </c>
    </row>
    <row r="81" spans="1:11" x14ac:dyDescent="0.35">
      <c r="A81" s="4" t="s">
        <v>67</v>
      </c>
      <c r="B81" s="5"/>
      <c r="C81" s="5"/>
      <c r="D81" s="1"/>
      <c r="E81" s="1"/>
      <c r="F81" s="1"/>
      <c r="G81" s="1"/>
      <c r="H81" s="2">
        <f t="shared" ref="H81:H116" si="4">IF(C81="",NETWORKDAYS(B81,"31/03/2019",Holidays),IF(C81&gt;DATE(2019,3,31),NETWORKDAYS(B81,"31/03/2019",Holidays),NETWORKDAYS(B81,C81,Holidays)))/193</f>
        <v>158.78238341968913</v>
      </c>
      <c r="I81" s="3" t="str">
        <f t="shared" si="1"/>
        <v/>
      </c>
      <c r="J81" s="3" t="str">
        <f t="shared" si="2"/>
        <v/>
      </c>
      <c r="K81" s="6" t="str">
        <f>IF(F81="","",VLOOKUP(F81,$A$5:$B$13,2,0)*'2018-19'!H81*IF(G81="Y",-1,1))</f>
        <v/>
      </c>
    </row>
    <row r="82" spans="1:11" x14ac:dyDescent="0.35">
      <c r="A82" s="4" t="s">
        <v>68</v>
      </c>
      <c r="B82" s="5"/>
      <c r="C82" s="5"/>
      <c r="D82" s="1"/>
      <c r="E82" s="1"/>
      <c r="F82" s="1"/>
      <c r="G82" s="1"/>
      <c r="H82" s="2">
        <f t="shared" si="4"/>
        <v>158.78238341968913</v>
      </c>
      <c r="I82" s="3" t="str">
        <f t="shared" ref="I82:I116" si="5">IF(D82="","",IF(ROUND(((D82*$B$4)-6000)*H82,0)&lt;0,0,ROUND(((D82*$B$4)-6000)*H82*IF(G82="Y",-1,1),0)))</f>
        <v/>
      </c>
      <c r="J82" s="3" t="str">
        <f t="shared" ref="J82:J116" si="6">IF(E82="","",ROUND(((E82*$B$4))*H82*IF(G82="Y",-1,1),0))</f>
        <v/>
      </c>
      <c r="K82" s="6" t="str">
        <f>IF(F82="","",VLOOKUP(F82,$A$5:$B$13,2,0)*'2018-19'!H82*IF(G82="Y",-1,1))</f>
        <v/>
      </c>
    </row>
    <row r="83" spans="1:11" x14ac:dyDescent="0.35">
      <c r="A83" s="4" t="s">
        <v>69</v>
      </c>
      <c r="B83" s="5"/>
      <c r="C83" s="5"/>
      <c r="D83" s="1"/>
      <c r="E83" s="1"/>
      <c r="F83" s="1"/>
      <c r="G83" s="1"/>
      <c r="H83" s="2">
        <f t="shared" si="4"/>
        <v>158.78238341968913</v>
      </c>
      <c r="I83" s="3" t="str">
        <f t="shared" si="5"/>
        <v/>
      </c>
      <c r="J83" s="3" t="str">
        <f t="shared" si="6"/>
        <v/>
      </c>
      <c r="K83" s="6" t="str">
        <f>IF(F83="","",VLOOKUP(F83,$A$5:$B$13,2,0)*'2018-19'!H83*IF(G83="Y",-1,1))</f>
        <v/>
      </c>
    </row>
    <row r="84" spans="1:11" x14ac:dyDescent="0.35">
      <c r="A84" s="4" t="s">
        <v>70</v>
      </c>
      <c r="B84" s="5"/>
      <c r="C84" s="5"/>
      <c r="D84" s="1"/>
      <c r="E84" s="1"/>
      <c r="F84" s="1"/>
      <c r="G84" s="1"/>
      <c r="H84" s="2">
        <f t="shared" si="4"/>
        <v>158.78238341968913</v>
      </c>
      <c r="I84" s="3" t="str">
        <f t="shared" si="5"/>
        <v/>
      </c>
      <c r="J84" s="3" t="str">
        <f t="shared" si="6"/>
        <v/>
      </c>
      <c r="K84" s="6" t="str">
        <f>IF(F84="","",VLOOKUP(F84,$A$5:$B$13,2,0)*'2018-19'!H84*IF(G84="Y",-1,1))</f>
        <v/>
      </c>
    </row>
    <row r="85" spans="1:11" x14ac:dyDescent="0.35">
      <c r="A85" s="4" t="s">
        <v>71</v>
      </c>
      <c r="B85" s="5"/>
      <c r="C85" s="5"/>
      <c r="D85" s="1"/>
      <c r="E85" s="1"/>
      <c r="F85" s="1"/>
      <c r="G85" s="1"/>
      <c r="H85" s="2">
        <f t="shared" si="4"/>
        <v>158.78238341968913</v>
      </c>
      <c r="I85" s="3" t="str">
        <f t="shared" si="5"/>
        <v/>
      </c>
      <c r="J85" s="3" t="str">
        <f t="shared" si="6"/>
        <v/>
      </c>
      <c r="K85" s="6" t="str">
        <f>IF(F85="","",VLOOKUP(F85,$A$5:$B$13,2,0)*'2018-19'!H85*IF(G85="Y",-1,1))</f>
        <v/>
      </c>
    </row>
    <row r="86" spans="1:11" x14ac:dyDescent="0.35">
      <c r="A86" s="4" t="s">
        <v>72</v>
      </c>
      <c r="B86" s="5"/>
      <c r="C86" s="5"/>
      <c r="D86" s="1"/>
      <c r="E86" s="1"/>
      <c r="F86" s="1"/>
      <c r="G86" s="1"/>
      <c r="H86" s="2">
        <f t="shared" si="4"/>
        <v>158.78238341968913</v>
      </c>
      <c r="I86" s="3" t="str">
        <f t="shared" si="5"/>
        <v/>
      </c>
      <c r="J86" s="3" t="str">
        <f t="shared" si="6"/>
        <v/>
      </c>
      <c r="K86" s="6" t="str">
        <f>IF(F86="","",VLOOKUP(F86,$A$5:$B$13,2,0)*'2018-19'!H86*IF(G86="Y",-1,1))</f>
        <v/>
      </c>
    </row>
    <row r="87" spans="1:11" x14ac:dyDescent="0.35">
      <c r="A87" s="4" t="s">
        <v>73</v>
      </c>
      <c r="B87" s="5"/>
      <c r="C87" s="5"/>
      <c r="D87" s="1"/>
      <c r="E87" s="1"/>
      <c r="F87" s="1"/>
      <c r="G87" s="1"/>
      <c r="H87" s="2">
        <f t="shared" si="4"/>
        <v>158.78238341968913</v>
      </c>
      <c r="I87" s="3" t="str">
        <f t="shared" si="5"/>
        <v/>
      </c>
      <c r="J87" s="3" t="str">
        <f t="shared" si="6"/>
        <v/>
      </c>
      <c r="K87" s="6" t="str">
        <f>IF(F87="","",VLOOKUP(F87,$A$5:$B$13,2,0)*'2018-19'!H87*IF(G87="Y",-1,1))</f>
        <v/>
      </c>
    </row>
    <row r="88" spans="1:11" x14ac:dyDescent="0.35">
      <c r="A88" s="4" t="s">
        <v>74</v>
      </c>
      <c r="B88" s="5"/>
      <c r="C88" s="5"/>
      <c r="D88" s="1"/>
      <c r="E88" s="1"/>
      <c r="F88" s="1"/>
      <c r="G88" s="1"/>
      <c r="H88" s="2">
        <f t="shared" si="4"/>
        <v>158.78238341968913</v>
      </c>
      <c r="I88" s="3" t="str">
        <f t="shared" si="5"/>
        <v/>
      </c>
      <c r="J88" s="3" t="str">
        <f t="shared" si="6"/>
        <v/>
      </c>
      <c r="K88" s="6" t="str">
        <f>IF(F88="","",VLOOKUP(F88,$A$5:$B$13,2,0)*'2018-19'!H88*IF(G88="Y",-1,1))</f>
        <v/>
      </c>
    </row>
    <row r="89" spans="1:11" x14ac:dyDescent="0.35">
      <c r="A89" s="4" t="s">
        <v>75</v>
      </c>
      <c r="B89" s="5"/>
      <c r="C89" s="5"/>
      <c r="D89" s="1"/>
      <c r="E89" s="1"/>
      <c r="F89" s="1"/>
      <c r="G89" s="1"/>
      <c r="H89" s="2">
        <f t="shared" si="4"/>
        <v>158.78238341968913</v>
      </c>
      <c r="I89" s="3" t="str">
        <f t="shared" si="5"/>
        <v/>
      </c>
      <c r="J89" s="3" t="str">
        <f t="shared" si="6"/>
        <v/>
      </c>
      <c r="K89" s="6" t="str">
        <f>IF(F89="","",VLOOKUP(F89,$A$5:$B$13,2,0)*'2018-19'!H89*IF(G89="Y",-1,1))</f>
        <v/>
      </c>
    </row>
    <row r="90" spans="1:11" x14ac:dyDescent="0.35">
      <c r="A90" s="4" t="s">
        <v>76</v>
      </c>
      <c r="B90" s="5"/>
      <c r="C90" s="5"/>
      <c r="D90" s="1"/>
      <c r="E90" s="1"/>
      <c r="F90" s="1"/>
      <c r="G90" s="1"/>
      <c r="H90" s="2">
        <f t="shared" si="4"/>
        <v>158.78238341968913</v>
      </c>
      <c r="I90" s="3" t="str">
        <f t="shared" si="5"/>
        <v/>
      </c>
      <c r="J90" s="3" t="str">
        <f t="shared" si="6"/>
        <v/>
      </c>
      <c r="K90" s="6" t="str">
        <f>IF(F90="","",VLOOKUP(F90,$A$5:$B$13,2,0)*'2018-19'!H90*IF(G90="Y",-1,1))</f>
        <v/>
      </c>
    </row>
    <row r="91" spans="1:11" x14ac:dyDescent="0.35">
      <c r="A91" s="4" t="s">
        <v>77</v>
      </c>
      <c r="B91" s="5"/>
      <c r="C91" s="5"/>
      <c r="D91" s="1"/>
      <c r="E91" s="1"/>
      <c r="F91" s="1"/>
      <c r="G91" s="1"/>
      <c r="H91" s="2">
        <f t="shared" si="4"/>
        <v>158.78238341968913</v>
      </c>
      <c r="I91" s="3" t="str">
        <f t="shared" si="5"/>
        <v/>
      </c>
      <c r="J91" s="3" t="str">
        <f t="shared" si="6"/>
        <v/>
      </c>
      <c r="K91" s="6" t="str">
        <f>IF(F91="","",VLOOKUP(F91,$A$5:$B$13,2,0)*'2018-19'!H91*IF(G91="Y",-1,1))</f>
        <v/>
      </c>
    </row>
    <row r="92" spans="1:11" x14ac:dyDescent="0.35">
      <c r="A92" s="4" t="s">
        <v>78</v>
      </c>
      <c r="B92" s="5"/>
      <c r="C92" s="5"/>
      <c r="D92" s="1"/>
      <c r="E92" s="1"/>
      <c r="F92" s="1"/>
      <c r="G92" s="1"/>
      <c r="H92" s="2">
        <f t="shared" si="4"/>
        <v>158.78238341968913</v>
      </c>
      <c r="I92" s="3" t="str">
        <f t="shared" si="5"/>
        <v/>
      </c>
      <c r="J92" s="3" t="str">
        <f t="shared" si="6"/>
        <v/>
      </c>
      <c r="K92" s="6" t="str">
        <f>IF(F92="","",VLOOKUP(F92,$A$5:$B$13,2,0)*'2018-19'!H92*IF(G92="Y",-1,1))</f>
        <v/>
      </c>
    </row>
    <row r="93" spans="1:11" x14ac:dyDescent="0.35">
      <c r="A93" s="4" t="s">
        <v>79</v>
      </c>
      <c r="B93" s="5"/>
      <c r="C93" s="5"/>
      <c r="D93" s="1"/>
      <c r="E93" s="1"/>
      <c r="F93" s="1"/>
      <c r="G93" s="1"/>
      <c r="H93" s="2">
        <f t="shared" si="4"/>
        <v>158.78238341968913</v>
      </c>
      <c r="I93" s="3" t="str">
        <f t="shared" si="5"/>
        <v/>
      </c>
      <c r="J93" s="3" t="str">
        <f t="shared" si="6"/>
        <v/>
      </c>
      <c r="K93" s="6" t="str">
        <f>IF(F93="","",VLOOKUP(F93,$A$5:$B$13,2,0)*'2018-19'!H93*IF(G93="Y",-1,1))</f>
        <v/>
      </c>
    </row>
    <row r="94" spans="1:11" x14ac:dyDescent="0.35">
      <c r="A94" s="4" t="s">
        <v>80</v>
      </c>
      <c r="B94" s="5"/>
      <c r="C94" s="5"/>
      <c r="D94" s="1"/>
      <c r="E94" s="1"/>
      <c r="F94" s="1"/>
      <c r="G94" s="1"/>
      <c r="H94" s="2">
        <f t="shared" si="4"/>
        <v>158.78238341968913</v>
      </c>
      <c r="I94" s="3" t="str">
        <f t="shared" si="5"/>
        <v/>
      </c>
      <c r="J94" s="3" t="str">
        <f t="shared" si="6"/>
        <v/>
      </c>
      <c r="K94" s="6" t="str">
        <f>IF(F94="","",VLOOKUP(F94,$A$5:$B$13,2,0)*'2018-19'!H94*IF(G94="Y",-1,1))</f>
        <v/>
      </c>
    </row>
    <row r="95" spans="1:11" x14ac:dyDescent="0.35">
      <c r="A95" s="4" t="s">
        <v>81</v>
      </c>
      <c r="B95" s="5"/>
      <c r="C95" s="5"/>
      <c r="D95" s="1"/>
      <c r="E95" s="1"/>
      <c r="F95" s="1"/>
      <c r="G95" s="1"/>
      <c r="H95" s="2">
        <f t="shared" si="4"/>
        <v>158.78238341968913</v>
      </c>
      <c r="I95" s="3" t="str">
        <f t="shared" si="5"/>
        <v/>
      </c>
      <c r="J95" s="3" t="str">
        <f t="shared" si="6"/>
        <v/>
      </c>
      <c r="K95" s="6" t="str">
        <f>IF(F95="","",VLOOKUP(F95,$A$5:$B$13,2,0)*'2018-19'!H95*IF(G95="Y",-1,1))</f>
        <v/>
      </c>
    </row>
    <row r="96" spans="1:11" x14ac:dyDescent="0.35">
      <c r="A96" s="4" t="s">
        <v>82</v>
      </c>
      <c r="B96" s="5"/>
      <c r="C96" s="5"/>
      <c r="D96" s="1"/>
      <c r="E96" s="1"/>
      <c r="F96" s="1"/>
      <c r="G96" s="1"/>
      <c r="H96" s="2">
        <f t="shared" si="4"/>
        <v>158.78238341968913</v>
      </c>
      <c r="I96" s="3" t="str">
        <f t="shared" si="5"/>
        <v/>
      </c>
      <c r="J96" s="3" t="str">
        <f t="shared" si="6"/>
        <v/>
      </c>
      <c r="K96" s="6" t="str">
        <f>IF(F96="","",VLOOKUP(F96,$A$5:$B$13,2,0)*'2018-19'!H96*IF(G96="Y",-1,1))</f>
        <v/>
      </c>
    </row>
    <row r="97" spans="1:11" x14ac:dyDescent="0.35">
      <c r="A97" s="4" t="s">
        <v>83</v>
      </c>
      <c r="B97" s="5"/>
      <c r="C97" s="5"/>
      <c r="D97" s="1"/>
      <c r="E97" s="1"/>
      <c r="F97" s="1"/>
      <c r="G97" s="1"/>
      <c r="H97" s="2">
        <f t="shared" si="4"/>
        <v>158.78238341968913</v>
      </c>
      <c r="I97" s="3" t="str">
        <f t="shared" si="5"/>
        <v/>
      </c>
      <c r="J97" s="3" t="str">
        <f t="shared" si="6"/>
        <v/>
      </c>
      <c r="K97" s="6" t="str">
        <f>IF(F97="","",VLOOKUP(F97,$A$5:$B$13,2,0)*'2018-19'!H97*IF(G97="Y",-1,1))</f>
        <v/>
      </c>
    </row>
    <row r="98" spans="1:11" x14ac:dyDescent="0.35">
      <c r="A98" s="4" t="s">
        <v>84</v>
      </c>
      <c r="B98" s="5"/>
      <c r="C98" s="5"/>
      <c r="D98" s="1"/>
      <c r="E98" s="1"/>
      <c r="F98" s="1"/>
      <c r="G98" s="1"/>
      <c r="H98" s="2">
        <f t="shared" si="4"/>
        <v>158.78238341968913</v>
      </c>
      <c r="I98" s="3" t="str">
        <f t="shared" si="5"/>
        <v/>
      </c>
      <c r="J98" s="3" t="str">
        <f t="shared" si="6"/>
        <v/>
      </c>
      <c r="K98" s="6" t="str">
        <f>IF(F98="","",VLOOKUP(F98,$A$5:$B$13,2,0)*'2018-19'!H98*IF(G98="Y",-1,1))</f>
        <v/>
      </c>
    </row>
    <row r="99" spans="1:11" x14ac:dyDescent="0.35">
      <c r="A99" s="4" t="s">
        <v>85</v>
      </c>
      <c r="B99" s="5"/>
      <c r="C99" s="5"/>
      <c r="D99" s="1"/>
      <c r="E99" s="1"/>
      <c r="F99" s="1"/>
      <c r="G99" s="1"/>
      <c r="H99" s="2">
        <f t="shared" si="4"/>
        <v>158.78238341968913</v>
      </c>
      <c r="I99" s="3" t="str">
        <f t="shared" si="5"/>
        <v/>
      </c>
      <c r="J99" s="3" t="str">
        <f t="shared" si="6"/>
        <v/>
      </c>
      <c r="K99" s="6" t="str">
        <f>IF(F99="","",VLOOKUP(F99,$A$5:$B$13,2,0)*'2018-19'!H99*IF(G99="Y",-1,1))</f>
        <v/>
      </c>
    </row>
    <row r="100" spans="1:11" x14ac:dyDescent="0.35">
      <c r="A100" s="4" t="s">
        <v>86</v>
      </c>
      <c r="B100" s="5"/>
      <c r="C100" s="5"/>
      <c r="D100" s="1"/>
      <c r="E100" s="1"/>
      <c r="F100" s="1"/>
      <c r="G100" s="1"/>
      <c r="H100" s="2">
        <f t="shared" si="4"/>
        <v>158.78238341968913</v>
      </c>
      <c r="I100" s="3" t="str">
        <f t="shared" si="5"/>
        <v/>
      </c>
      <c r="J100" s="3" t="str">
        <f t="shared" si="6"/>
        <v/>
      </c>
      <c r="K100" s="6" t="str">
        <f>IF(F100="","",VLOOKUP(F100,$A$5:$B$13,2,0)*'2018-19'!H100*IF(G100="Y",-1,1))</f>
        <v/>
      </c>
    </row>
    <row r="101" spans="1:11" x14ac:dyDescent="0.35">
      <c r="A101" s="4" t="s">
        <v>87</v>
      </c>
      <c r="B101" s="5"/>
      <c r="C101" s="5"/>
      <c r="D101" s="1"/>
      <c r="E101" s="1"/>
      <c r="F101" s="1"/>
      <c r="G101" s="1"/>
      <c r="H101" s="2">
        <f t="shared" si="4"/>
        <v>158.78238341968913</v>
      </c>
      <c r="I101" s="3" t="str">
        <f t="shared" si="5"/>
        <v/>
      </c>
      <c r="J101" s="3" t="str">
        <f t="shared" si="6"/>
        <v/>
      </c>
      <c r="K101" s="6" t="str">
        <f>IF(F101="","",VLOOKUP(F101,$A$5:$B$13,2,0)*'2018-19'!H101*IF(G101="Y",-1,1))</f>
        <v/>
      </c>
    </row>
    <row r="102" spans="1:11" x14ac:dyDescent="0.35">
      <c r="A102" s="4" t="s">
        <v>88</v>
      </c>
      <c r="B102" s="5"/>
      <c r="C102" s="5"/>
      <c r="D102" s="1"/>
      <c r="E102" s="1"/>
      <c r="F102" s="1"/>
      <c r="G102" s="1"/>
      <c r="H102" s="2">
        <f t="shared" si="4"/>
        <v>158.78238341968913</v>
      </c>
      <c r="I102" s="3" t="str">
        <f t="shared" si="5"/>
        <v/>
      </c>
      <c r="J102" s="3" t="str">
        <f t="shared" si="6"/>
        <v/>
      </c>
      <c r="K102" s="6" t="str">
        <f>IF(F102="","",VLOOKUP(F102,$A$5:$B$13,2,0)*'2018-19'!H102*IF(G102="Y",-1,1))</f>
        <v/>
      </c>
    </row>
    <row r="103" spans="1:11" x14ac:dyDescent="0.35">
      <c r="A103" s="4" t="s">
        <v>89</v>
      </c>
      <c r="B103" s="5"/>
      <c r="C103" s="5"/>
      <c r="D103" s="1"/>
      <c r="E103" s="1"/>
      <c r="F103" s="1"/>
      <c r="G103" s="1"/>
      <c r="H103" s="2">
        <f t="shared" si="4"/>
        <v>158.78238341968913</v>
      </c>
      <c r="I103" s="3" t="str">
        <f t="shared" si="5"/>
        <v/>
      </c>
      <c r="J103" s="3" t="str">
        <f t="shared" si="6"/>
        <v/>
      </c>
      <c r="K103" s="6" t="str">
        <f>IF(F103="","",VLOOKUP(F103,$A$5:$B$13,2,0)*'2018-19'!H103*IF(G103="Y",-1,1))</f>
        <v/>
      </c>
    </row>
    <row r="104" spans="1:11" x14ac:dyDescent="0.35">
      <c r="A104" s="4" t="s">
        <v>90</v>
      </c>
      <c r="B104" s="5"/>
      <c r="C104" s="5"/>
      <c r="D104" s="1"/>
      <c r="E104" s="1"/>
      <c r="F104" s="1"/>
      <c r="G104" s="1"/>
      <c r="H104" s="2">
        <f t="shared" si="4"/>
        <v>158.78238341968913</v>
      </c>
      <c r="I104" s="3" t="str">
        <f t="shared" si="5"/>
        <v/>
      </c>
      <c r="J104" s="3" t="str">
        <f t="shared" si="6"/>
        <v/>
      </c>
      <c r="K104" s="6" t="str">
        <f>IF(F104="","",VLOOKUP(F104,$A$5:$B$13,2,0)*'2018-19'!H104*IF(G104="Y",-1,1))</f>
        <v/>
      </c>
    </row>
    <row r="105" spans="1:11" x14ac:dyDescent="0.35">
      <c r="A105" s="4" t="s">
        <v>91</v>
      </c>
      <c r="B105" s="5"/>
      <c r="C105" s="5"/>
      <c r="D105" s="1"/>
      <c r="E105" s="1"/>
      <c r="F105" s="1"/>
      <c r="G105" s="1"/>
      <c r="H105" s="2">
        <f t="shared" si="4"/>
        <v>158.78238341968913</v>
      </c>
      <c r="I105" s="3" t="str">
        <f t="shared" si="5"/>
        <v/>
      </c>
      <c r="J105" s="3" t="str">
        <f t="shared" si="6"/>
        <v/>
      </c>
      <c r="K105" s="6" t="str">
        <f>IF(F105="","",VLOOKUP(F105,$A$5:$B$13,2,0)*'2018-19'!H105*IF(G105="Y",-1,1))</f>
        <v/>
      </c>
    </row>
    <row r="106" spans="1:11" x14ac:dyDescent="0.35">
      <c r="A106" s="4" t="s">
        <v>92</v>
      </c>
      <c r="B106" s="5"/>
      <c r="C106" s="5"/>
      <c r="D106" s="1"/>
      <c r="E106" s="1"/>
      <c r="F106" s="1"/>
      <c r="G106" s="1"/>
      <c r="H106" s="2">
        <f t="shared" si="4"/>
        <v>158.78238341968913</v>
      </c>
      <c r="I106" s="3" t="str">
        <f t="shared" si="5"/>
        <v/>
      </c>
      <c r="J106" s="3" t="str">
        <f t="shared" si="6"/>
        <v/>
      </c>
      <c r="K106" s="6" t="str">
        <f>IF(F106="","",VLOOKUP(F106,$A$5:$B$13,2,0)*'2018-19'!H106*IF(G106="Y",-1,1))</f>
        <v/>
      </c>
    </row>
    <row r="107" spans="1:11" x14ac:dyDescent="0.35">
      <c r="A107" s="4" t="s">
        <v>93</v>
      </c>
      <c r="B107" s="5"/>
      <c r="C107" s="5"/>
      <c r="D107" s="1"/>
      <c r="E107" s="1"/>
      <c r="F107" s="1"/>
      <c r="G107" s="1"/>
      <c r="H107" s="2">
        <f t="shared" si="4"/>
        <v>158.78238341968913</v>
      </c>
      <c r="I107" s="3" t="str">
        <f t="shared" si="5"/>
        <v/>
      </c>
      <c r="J107" s="3" t="str">
        <f t="shared" si="6"/>
        <v/>
      </c>
      <c r="K107" s="6" t="str">
        <f>IF(F107="","",VLOOKUP(F107,$A$5:$B$13,2,0)*'2018-19'!H107*IF(G107="Y",-1,1))</f>
        <v/>
      </c>
    </row>
    <row r="108" spans="1:11" x14ac:dyDescent="0.35">
      <c r="A108" s="4" t="s">
        <v>94</v>
      </c>
      <c r="B108" s="5"/>
      <c r="C108" s="5"/>
      <c r="D108" s="1"/>
      <c r="E108" s="1"/>
      <c r="F108" s="1"/>
      <c r="G108" s="1"/>
      <c r="H108" s="2">
        <f t="shared" si="4"/>
        <v>158.78238341968913</v>
      </c>
      <c r="I108" s="3" t="str">
        <f t="shared" si="5"/>
        <v/>
      </c>
      <c r="J108" s="3" t="str">
        <f t="shared" si="6"/>
        <v/>
      </c>
      <c r="K108" s="6" t="str">
        <f>IF(F108="","",VLOOKUP(F108,$A$5:$B$13,2,0)*'2018-19'!H108*IF(G108="Y",-1,1))</f>
        <v/>
      </c>
    </row>
    <row r="109" spans="1:11" x14ac:dyDescent="0.35">
      <c r="A109" s="4" t="s">
        <v>95</v>
      </c>
      <c r="B109" s="5"/>
      <c r="C109" s="5"/>
      <c r="D109" s="1"/>
      <c r="E109" s="1"/>
      <c r="F109" s="1"/>
      <c r="G109" s="1"/>
      <c r="H109" s="2">
        <f t="shared" si="4"/>
        <v>158.78238341968913</v>
      </c>
      <c r="I109" s="3" t="str">
        <f t="shared" si="5"/>
        <v/>
      </c>
      <c r="J109" s="3" t="str">
        <f t="shared" si="6"/>
        <v/>
      </c>
      <c r="K109" s="6" t="str">
        <f>IF(F109="","",VLOOKUP(F109,$A$5:$B$13,2,0)*'2018-19'!H109*IF(G109="Y",-1,1))</f>
        <v/>
      </c>
    </row>
    <row r="110" spans="1:11" x14ac:dyDescent="0.35">
      <c r="A110" s="4" t="s">
        <v>96</v>
      </c>
      <c r="B110" s="5"/>
      <c r="C110" s="5"/>
      <c r="D110" s="1"/>
      <c r="E110" s="1"/>
      <c r="F110" s="1"/>
      <c r="G110" s="1"/>
      <c r="H110" s="2">
        <f t="shared" si="4"/>
        <v>158.78238341968913</v>
      </c>
      <c r="I110" s="3" t="str">
        <f t="shared" si="5"/>
        <v/>
      </c>
      <c r="J110" s="3" t="str">
        <f t="shared" si="6"/>
        <v/>
      </c>
      <c r="K110" s="6" t="str">
        <f>IF(F110="","",VLOOKUP(F110,$A$5:$B$13,2,0)*'2018-19'!H110*IF(G110="Y",-1,1))</f>
        <v/>
      </c>
    </row>
    <row r="111" spans="1:11" x14ac:dyDescent="0.35">
      <c r="A111" s="4" t="s">
        <v>97</v>
      </c>
      <c r="B111" s="5"/>
      <c r="C111" s="5"/>
      <c r="D111" s="1"/>
      <c r="E111" s="1"/>
      <c r="F111" s="1"/>
      <c r="G111" s="1"/>
      <c r="H111" s="2">
        <f t="shared" si="4"/>
        <v>158.78238341968913</v>
      </c>
      <c r="I111" s="3" t="str">
        <f t="shared" si="5"/>
        <v/>
      </c>
      <c r="J111" s="3" t="str">
        <f t="shared" si="6"/>
        <v/>
      </c>
      <c r="K111" s="6" t="str">
        <f>IF(F111="","",VLOOKUP(F111,$A$5:$B$13,2,0)*'2018-19'!H111*IF(G111="Y",-1,1))</f>
        <v/>
      </c>
    </row>
    <row r="112" spans="1:11" x14ac:dyDescent="0.35">
      <c r="A112" s="4" t="s">
        <v>98</v>
      </c>
      <c r="B112" s="5"/>
      <c r="C112" s="5"/>
      <c r="D112" s="1"/>
      <c r="E112" s="1"/>
      <c r="F112" s="1"/>
      <c r="G112" s="1"/>
      <c r="H112" s="2">
        <f t="shared" si="4"/>
        <v>158.78238341968913</v>
      </c>
      <c r="I112" s="3" t="str">
        <f t="shared" si="5"/>
        <v/>
      </c>
      <c r="J112" s="3" t="str">
        <f t="shared" si="6"/>
        <v/>
      </c>
      <c r="K112" s="6" t="str">
        <f>IF(F112="","",VLOOKUP(F112,$A$5:$B$13,2,0)*'2018-19'!H112*IF(G112="Y",-1,1))</f>
        <v/>
      </c>
    </row>
    <row r="113" spans="1:11" x14ac:dyDescent="0.35">
      <c r="A113" s="4" t="s">
        <v>99</v>
      </c>
      <c r="B113" s="5"/>
      <c r="C113" s="5"/>
      <c r="D113" s="1"/>
      <c r="E113" s="1"/>
      <c r="F113" s="1"/>
      <c r="G113" s="1"/>
      <c r="H113" s="2">
        <f t="shared" si="4"/>
        <v>158.78238341968913</v>
      </c>
      <c r="I113" s="3" t="str">
        <f t="shared" si="5"/>
        <v/>
      </c>
      <c r="J113" s="3" t="str">
        <f t="shared" si="6"/>
        <v/>
      </c>
      <c r="K113" s="6" t="str">
        <f>IF(F113="","",VLOOKUP(F113,$A$5:$B$13,2,0)*'2018-19'!H113*IF(G113="Y",-1,1))</f>
        <v/>
      </c>
    </row>
    <row r="114" spans="1:11" x14ac:dyDescent="0.35">
      <c r="A114" s="4" t="s">
        <v>100</v>
      </c>
      <c r="B114" s="5"/>
      <c r="C114" s="5"/>
      <c r="D114" s="1"/>
      <c r="E114" s="1"/>
      <c r="F114" s="1"/>
      <c r="G114" s="1"/>
      <c r="H114" s="2">
        <f t="shared" si="4"/>
        <v>158.78238341968913</v>
      </c>
      <c r="I114" s="3" t="str">
        <f t="shared" si="5"/>
        <v/>
      </c>
      <c r="J114" s="3" t="str">
        <f t="shared" si="6"/>
        <v/>
      </c>
      <c r="K114" s="6" t="str">
        <f>IF(F114="","",VLOOKUP(F114,$A$5:$B$13,2,0)*'2018-19'!H114*IF(G114="Y",-1,1))</f>
        <v/>
      </c>
    </row>
    <row r="115" spans="1:11" x14ac:dyDescent="0.35">
      <c r="A115" s="4" t="s">
        <v>101</v>
      </c>
      <c r="B115" s="5"/>
      <c r="C115" s="5"/>
      <c r="D115" s="1"/>
      <c r="E115" s="1"/>
      <c r="F115" s="1"/>
      <c r="G115" s="1"/>
      <c r="H115" s="2">
        <f t="shared" si="4"/>
        <v>158.78238341968913</v>
      </c>
      <c r="I115" s="3" t="str">
        <f t="shared" si="5"/>
        <v/>
      </c>
      <c r="J115" s="3" t="str">
        <f t="shared" si="6"/>
        <v/>
      </c>
      <c r="K115" s="6" t="str">
        <f>IF(F115="","",VLOOKUP(F115,$A$5:$B$13,2,0)*'2018-19'!H115*IF(G115="Y",-1,1))</f>
        <v/>
      </c>
    </row>
    <row r="116" spans="1:11" x14ac:dyDescent="0.35">
      <c r="A116" s="4" t="s">
        <v>102</v>
      </c>
      <c r="B116" s="5"/>
      <c r="C116" s="5"/>
      <c r="D116" s="1"/>
      <c r="E116" s="1"/>
      <c r="F116" s="1"/>
      <c r="G116" s="1"/>
      <c r="H116" s="2">
        <f t="shared" si="4"/>
        <v>158.78238341968913</v>
      </c>
      <c r="I116" s="3" t="str">
        <f t="shared" si="5"/>
        <v/>
      </c>
      <c r="J116" s="3" t="str">
        <f t="shared" si="6"/>
        <v/>
      </c>
      <c r="K116" s="6" t="str">
        <f>IF(F116="","",VLOOKUP(F116,$A$5:$B$13,2,0)*'2018-19'!H116*IF(G116="Y",-1,1))</f>
        <v/>
      </c>
    </row>
  </sheetData>
  <sheetProtection sheet="1" formatCells="0"/>
  <conditionalFormatting sqref="D17:F17">
    <cfRule type="expression" dxfId="12" priority="1">
      <formula>COUNTBLANK($D17:$F17)&lt;2</formula>
    </cfRule>
  </conditionalFormatting>
  <dataValidations count="3">
    <dataValidation type="date" allowBlank="1" showInputMessage="1" showErrorMessage="1" sqref="B17:C116" xr:uid="{00000000-0002-0000-0000-000000000000}">
      <formula1>43191</formula1>
      <formula2>43555</formula2>
    </dataValidation>
    <dataValidation type="list" allowBlank="1" showInputMessage="1" showErrorMessage="1" sqref="F17:F116" xr:uid="{00000000-0002-0000-0000-000001000000}">
      <formula1>"0,1,2,3,4,4+,5,6"</formula1>
    </dataValidation>
    <dataValidation type="list" allowBlank="1" showInputMessage="1" showErrorMessage="1" sqref="G17:G116" xr:uid="{ED58889E-CDA1-44E7-8877-3AE7D3C84AE8}">
      <formula1>"Y,N"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18744-D89C-4882-9D93-FA44649E8208}">
  <sheetPr codeName="Sheet3"/>
  <dimension ref="A1:L117"/>
  <sheetViews>
    <sheetView workbookViewId="0">
      <selection activeCell="E18" sqref="E18"/>
    </sheetView>
  </sheetViews>
  <sheetFormatPr defaultRowHeight="15.5" x14ac:dyDescent="0.35"/>
  <cols>
    <col min="1" max="1" width="20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49" t="s">
        <v>131</v>
      </c>
      <c r="B1" s="16"/>
      <c r="C1" s="16"/>
      <c r="D1" s="16"/>
      <c r="E1" s="16"/>
      <c r="F1" s="16"/>
      <c r="G1" s="16"/>
      <c r="H1" s="17"/>
      <c r="I1" s="17"/>
      <c r="J1" s="17"/>
      <c r="K1" s="17"/>
    </row>
    <row r="2" spans="1:11" x14ac:dyDescent="0.35">
      <c r="A2" s="50" t="s">
        <v>106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5" customHeight="1" x14ac:dyDescent="0.35">
      <c r="A3" s="50" t="s">
        <v>132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35">
      <c r="A4" s="11" t="s">
        <v>104</v>
      </c>
      <c r="B4" s="31">
        <v>459.07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0"/>
      <c r="D15" s="47"/>
      <c r="G15" s="48"/>
    </row>
    <row r="16" spans="1:11" ht="43.5" customHeight="1" x14ac:dyDescent="0.35">
      <c r="D16" s="46" t="s">
        <v>103</v>
      </c>
      <c r="E16" s="46"/>
      <c r="F16" s="46"/>
      <c r="G16" s="48"/>
      <c r="H16" s="7"/>
    </row>
    <row r="17" spans="1:12" ht="65" customHeight="1" x14ac:dyDescent="0.35">
      <c r="A17" s="40" t="s">
        <v>0</v>
      </c>
      <c r="B17" s="40" t="s">
        <v>120</v>
      </c>
      <c r="C17" s="40" t="s">
        <v>121</v>
      </c>
      <c r="D17" s="8" t="s">
        <v>122</v>
      </c>
      <c r="E17" s="8" t="s">
        <v>124</v>
      </c>
      <c r="F17" s="8" t="s">
        <v>16</v>
      </c>
      <c r="G17" s="8" t="s">
        <v>127</v>
      </c>
      <c r="H17" s="9"/>
      <c r="I17" s="40" t="s">
        <v>125</v>
      </c>
      <c r="J17" s="40" t="s">
        <v>126</v>
      </c>
      <c r="K17" s="40" t="s">
        <v>123</v>
      </c>
    </row>
    <row r="18" spans="1:12" x14ac:dyDescent="0.35">
      <c r="A18" s="4" t="s">
        <v>1</v>
      </c>
      <c r="B18" s="28">
        <v>43556</v>
      </c>
      <c r="C18" s="28">
        <v>43921</v>
      </c>
      <c r="D18" s="1"/>
      <c r="E18" s="1"/>
      <c r="F18" s="1">
        <v>2</v>
      </c>
      <c r="G18" s="1"/>
      <c r="H18" s="2">
        <f>IF(C18="",NETWORKDAYS(B18,"31/03/2020",Holidays),IF(C18&gt;DATE(2020,3,31),NETWORKDAYS(B18,"31/03/2020",Holidays),NETWORKDAYS(B18,C18,Holidays)))/191</f>
        <v>1</v>
      </c>
      <c r="I18" s="3" t="str">
        <f>IF(D18="","",IF(ROUND(((D18*$B$4)-6000)*H18,0)&lt;0,0,ROUND(((D18*$B$4)-6000)*H18*IF(G18="Y",-1,1),0)))</f>
        <v/>
      </c>
      <c r="J18" s="3" t="str">
        <f>IF(E18="","",ROUND(((E18*$B$4))*H18*IF(G18="Y",-1,1),0))</f>
        <v/>
      </c>
      <c r="K18" s="6">
        <f>IF(F18="","",VLOOKUP(F18,$A$5:$B$14,2,0)*'2019-20'!H18*IF(G18="Y",-1,1))</f>
        <v>2700</v>
      </c>
    </row>
    <row r="19" spans="1:12" x14ac:dyDescent="0.35">
      <c r="A19" s="4" t="s">
        <v>2</v>
      </c>
      <c r="B19" s="29"/>
      <c r="C19" s="28"/>
      <c r="D19" s="1"/>
      <c r="E19" s="1"/>
      <c r="F19" s="1"/>
      <c r="G19" s="1"/>
      <c r="H19" s="2">
        <f t="shared" ref="H19:H49" si="0">IF(C19="",NETWORKDAYS(B19,"31/03/2020",Holidays),IF(C19&gt;DATE(2020,3,31),NETWORKDAYS(B19,"31/03/2020",Holidays),NETWORKDAYS(B19,C19,Holidays)))/191</f>
        <v>161.44502617801047</v>
      </c>
      <c r="I19" s="3" t="str">
        <f t="shared" ref="I19:I82" si="1">IF(D19="","",IF(ROUND(((D19*$B$4)-6000)*H19,0)&lt;0,0,ROUND(((D19*$B$4)-6000)*H19*IF(G19="Y",-1,1),0)))</f>
        <v/>
      </c>
      <c r="J19" s="3" t="str">
        <f t="shared" ref="J19:J82" si="2">IF(E19="","",ROUND(((E19*$B$4))*H19*IF(G19="Y",-1,1),0))</f>
        <v/>
      </c>
      <c r="K19" s="6" t="str">
        <f>IF(F19="","",VLOOKUP(F19,$A$5:$B$14,2,0)*'2019-20'!H19*IF(G19="Y",-1,1))</f>
        <v/>
      </c>
    </row>
    <row r="20" spans="1:12" x14ac:dyDescent="0.35">
      <c r="A20" s="4" t="s">
        <v>3</v>
      </c>
      <c r="B20" s="29"/>
      <c r="C20" s="28"/>
      <c r="D20" s="1"/>
      <c r="E20" s="1"/>
      <c r="F20" s="1"/>
      <c r="G20" s="1"/>
      <c r="H20" s="2">
        <f t="shared" si="0"/>
        <v>161.44502617801047</v>
      </c>
      <c r="I20" s="3" t="str">
        <f t="shared" si="1"/>
        <v/>
      </c>
      <c r="J20" s="3" t="str">
        <f t="shared" si="2"/>
        <v/>
      </c>
      <c r="K20" s="6" t="str">
        <f>IF(F20="","",VLOOKUP(F20,$A$5:$B$14,2,0)*'2019-20'!H20*IF(G20="Y",-1,1))</f>
        <v/>
      </c>
    </row>
    <row r="21" spans="1:12" x14ac:dyDescent="0.35">
      <c r="A21" s="4" t="s">
        <v>4</v>
      </c>
      <c r="B21" s="29"/>
      <c r="C21" s="28"/>
      <c r="D21" s="1"/>
      <c r="E21" s="1"/>
      <c r="F21" s="1"/>
      <c r="G21" s="1"/>
      <c r="H21" s="2">
        <f t="shared" si="0"/>
        <v>161.44502617801047</v>
      </c>
      <c r="I21" s="3" t="str">
        <f t="shared" si="1"/>
        <v/>
      </c>
      <c r="J21" s="3" t="str">
        <f t="shared" si="2"/>
        <v/>
      </c>
      <c r="K21" s="6" t="str">
        <f>IF(F21="","",VLOOKUP(F21,$A$5:$B$14,2,0)*'2019-20'!H21*IF(G21="Y",-1,1))</f>
        <v/>
      </c>
    </row>
    <row r="22" spans="1:12" x14ac:dyDescent="0.35">
      <c r="A22" s="4" t="s">
        <v>5</v>
      </c>
      <c r="B22" s="29"/>
      <c r="C22" s="28"/>
      <c r="D22" s="1"/>
      <c r="E22" s="1"/>
      <c r="F22" s="1"/>
      <c r="G22" s="1"/>
      <c r="H22" s="2">
        <f t="shared" si="0"/>
        <v>161.44502617801047</v>
      </c>
      <c r="I22" s="3" t="str">
        <f t="shared" si="1"/>
        <v/>
      </c>
      <c r="J22" s="3" t="str">
        <f t="shared" si="2"/>
        <v/>
      </c>
      <c r="K22" s="6" t="str">
        <f>IF(F22="","",VLOOKUP(F22,$A$5:$B$14,2,0)*'2019-20'!H22*IF(G22="Y",-1,1))</f>
        <v/>
      </c>
      <c r="L22" s="30"/>
    </row>
    <row r="23" spans="1:12" x14ac:dyDescent="0.35">
      <c r="A23" s="4" t="s">
        <v>6</v>
      </c>
      <c r="B23" s="29"/>
      <c r="C23" s="28"/>
      <c r="D23" s="1"/>
      <c r="E23" s="1"/>
      <c r="F23" s="1"/>
      <c r="G23" s="1"/>
      <c r="H23" s="2">
        <f t="shared" si="0"/>
        <v>161.44502617801047</v>
      </c>
      <c r="I23" s="3" t="str">
        <f t="shared" si="1"/>
        <v/>
      </c>
      <c r="J23" s="3" t="str">
        <f t="shared" si="2"/>
        <v/>
      </c>
      <c r="K23" s="6" t="str">
        <f>IF(F23="","",VLOOKUP(F23,$A$5:$B$14,2,0)*'2019-20'!H23*IF(G23="Y",-1,1))</f>
        <v/>
      </c>
    </row>
    <row r="24" spans="1:12" x14ac:dyDescent="0.35">
      <c r="A24" s="4" t="s">
        <v>7</v>
      </c>
      <c r="B24" s="29"/>
      <c r="C24" s="28"/>
      <c r="D24" s="1"/>
      <c r="E24" s="1"/>
      <c r="F24" s="1"/>
      <c r="G24" s="1"/>
      <c r="H24" s="2">
        <f t="shared" si="0"/>
        <v>161.44502617801047</v>
      </c>
      <c r="I24" s="3" t="str">
        <f t="shared" si="1"/>
        <v/>
      </c>
      <c r="J24" s="3" t="str">
        <f t="shared" si="2"/>
        <v/>
      </c>
      <c r="K24" s="6" t="str">
        <f>IF(F24="","",VLOOKUP(F24,$A$5:$B$14,2,0)*'2019-20'!H24*IF(G24="Y",-1,1))</f>
        <v/>
      </c>
    </row>
    <row r="25" spans="1:12" x14ac:dyDescent="0.35">
      <c r="A25" s="4" t="s">
        <v>8</v>
      </c>
      <c r="B25" s="28"/>
      <c r="C25" s="29"/>
      <c r="D25" s="1"/>
      <c r="E25" s="1"/>
      <c r="F25" s="1"/>
      <c r="G25" s="1"/>
      <c r="H25" s="2">
        <f t="shared" si="0"/>
        <v>161.44502617801047</v>
      </c>
      <c r="I25" s="3" t="str">
        <f t="shared" si="1"/>
        <v/>
      </c>
      <c r="J25" s="3" t="str">
        <f t="shared" si="2"/>
        <v/>
      </c>
      <c r="K25" s="6" t="str">
        <f>IF(F25="","",VLOOKUP(F25,$A$5:$B$14,2,0)*'2019-20'!H25*IF(G25="Y",-1,1))</f>
        <v/>
      </c>
    </row>
    <row r="26" spans="1:12" x14ac:dyDescent="0.35">
      <c r="A26" s="4" t="s">
        <v>9</v>
      </c>
      <c r="B26" s="28"/>
      <c r="C26" s="29"/>
      <c r="D26" s="1"/>
      <c r="E26" s="1"/>
      <c r="F26" s="1"/>
      <c r="G26" s="1"/>
      <c r="H26" s="2">
        <f t="shared" si="0"/>
        <v>161.44502617801047</v>
      </c>
      <c r="I26" s="3" t="str">
        <f t="shared" si="1"/>
        <v/>
      </c>
      <c r="J26" s="3" t="str">
        <f t="shared" si="2"/>
        <v/>
      </c>
      <c r="K26" s="6" t="str">
        <f>IF(F26="","",VLOOKUP(F26,$A$5:$B$14,2,0)*'2019-20'!H26*IF(G26="Y",-1,1))</f>
        <v/>
      </c>
    </row>
    <row r="27" spans="1:12" x14ac:dyDescent="0.35">
      <c r="A27" s="4" t="s">
        <v>10</v>
      </c>
      <c r="B27" s="28"/>
      <c r="C27" s="29"/>
      <c r="D27" s="1"/>
      <c r="E27" s="1"/>
      <c r="F27" s="1"/>
      <c r="G27" s="1"/>
      <c r="H27" s="2">
        <f t="shared" si="0"/>
        <v>161.44502617801047</v>
      </c>
      <c r="I27" s="3" t="str">
        <f t="shared" si="1"/>
        <v/>
      </c>
      <c r="J27" s="3" t="str">
        <f t="shared" si="2"/>
        <v/>
      </c>
      <c r="K27" s="6" t="str">
        <f>IF(F27="","",VLOOKUP(F27,$A$5:$B$14,2,0)*'2019-20'!H27*IF(G27="Y",-1,1))</f>
        <v/>
      </c>
    </row>
    <row r="28" spans="1:12" x14ac:dyDescent="0.35">
      <c r="A28" s="4" t="s">
        <v>11</v>
      </c>
      <c r="B28" s="28"/>
      <c r="C28" s="29"/>
      <c r="D28" s="1"/>
      <c r="E28" s="1"/>
      <c r="F28" s="1"/>
      <c r="G28" s="1"/>
      <c r="H28" s="2">
        <f t="shared" si="0"/>
        <v>161.44502617801047</v>
      </c>
      <c r="I28" s="3" t="str">
        <f t="shared" si="1"/>
        <v/>
      </c>
      <c r="J28" s="3" t="str">
        <f t="shared" si="2"/>
        <v/>
      </c>
      <c r="K28" s="6" t="str">
        <f>IF(F28="","",VLOOKUP(F28,$A$5:$B$14,2,0)*'2019-20'!H28*IF(G28="Y",-1,1))</f>
        <v/>
      </c>
    </row>
    <row r="29" spans="1:12" x14ac:dyDescent="0.35">
      <c r="A29" s="4" t="s">
        <v>12</v>
      </c>
      <c r="B29" s="28"/>
      <c r="C29" s="29"/>
      <c r="D29" s="1"/>
      <c r="E29" s="1"/>
      <c r="F29" s="1"/>
      <c r="G29" s="1"/>
      <c r="H29" s="2">
        <f t="shared" si="0"/>
        <v>161.44502617801047</v>
      </c>
      <c r="I29" s="3" t="str">
        <f t="shared" si="1"/>
        <v/>
      </c>
      <c r="J29" s="3" t="str">
        <f t="shared" si="2"/>
        <v/>
      </c>
      <c r="K29" s="6" t="str">
        <f>IF(F29="","",VLOOKUP(F29,$A$5:$B$14,2,0)*'2019-20'!H29*IF(G29="Y",-1,1))</f>
        <v/>
      </c>
    </row>
    <row r="30" spans="1:12" x14ac:dyDescent="0.35">
      <c r="A30" s="4" t="s">
        <v>13</v>
      </c>
      <c r="B30" s="28"/>
      <c r="C30" s="29"/>
      <c r="D30" s="1"/>
      <c r="E30" s="1"/>
      <c r="F30" s="1"/>
      <c r="G30" s="1"/>
      <c r="H30" s="2">
        <f t="shared" si="0"/>
        <v>161.44502617801047</v>
      </c>
      <c r="I30" s="3" t="str">
        <f t="shared" si="1"/>
        <v/>
      </c>
      <c r="J30" s="3" t="str">
        <f t="shared" si="2"/>
        <v/>
      </c>
      <c r="K30" s="6" t="str">
        <f>IF(F30="","",VLOOKUP(F30,$A$5:$B$14,2,0)*'2019-20'!H30*IF(G30="Y",-1,1))</f>
        <v/>
      </c>
    </row>
    <row r="31" spans="1:12" x14ac:dyDescent="0.35">
      <c r="A31" s="4" t="s">
        <v>14</v>
      </c>
      <c r="B31" s="28"/>
      <c r="C31" s="29"/>
      <c r="D31" s="1"/>
      <c r="E31" s="1"/>
      <c r="F31" s="1"/>
      <c r="G31" s="1"/>
      <c r="H31" s="2">
        <f t="shared" si="0"/>
        <v>161.44502617801047</v>
      </c>
      <c r="I31" s="3" t="str">
        <f t="shared" si="1"/>
        <v/>
      </c>
      <c r="J31" s="3" t="str">
        <f t="shared" si="2"/>
        <v/>
      </c>
      <c r="K31" s="6" t="str">
        <f>IF(F31="","",VLOOKUP(F31,$A$5:$B$14,2,0)*'2019-20'!H31*IF(G31="Y",-1,1))</f>
        <v/>
      </c>
    </row>
    <row r="32" spans="1:12" x14ac:dyDescent="0.35">
      <c r="A32" s="4" t="s">
        <v>15</v>
      </c>
      <c r="B32" s="29"/>
      <c r="C32" s="28"/>
      <c r="D32" s="1"/>
      <c r="E32" s="1"/>
      <c r="F32" s="1"/>
      <c r="G32" s="1"/>
      <c r="H32" s="2">
        <f t="shared" si="0"/>
        <v>161.44502617801047</v>
      </c>
      <c r="I32" s="3" t="str">
        <f t="shared" si="1"/>
        <v/>
      </c>
      <c r="J32" s="3" t="str">
        <f t="shared" si="2"/>
        <v/>
      </c>
      <c r="K32" s="6" t="str">
        <f>IF(F32="","",VLOOKUP(F32,$A$5:$B$14,2,0)*'2019-20'!H32*IF(G32="Y",-1,1))</f>
        <v/>
      </c>
    </row>
    <row r="33" spans="1:11" x14ac:dyDescent="0.35">
      <c r="A33" s="4" t="s">
        <v>18</v>
      </c>
      <c r="B33" s="29"/>
      <c r="C33" s="28"/>
      <c r="D33" s="1"/>
      <c r="E33" s="1"/>
      <c r="F33" s="1"/>
      <c r="G33" s="1"/>
      <c r="H33" s="2">
        <f t="shared" si="0"/>
        <v>161.44502617801047</v>
      </c>
      <c r="I33" s="3" t="str">
        <f t="shared" si="1"/>
        <v/>
      </c>
      <c r="J33" s="3" t="str">
        <f t="shared" si="2"/>
        <v/>
      </c>
      <c r="K33" s="6" t="str">
        <f>IF(F33="","",VLOOKUP(F33,$A$5:$B$14,2,0)*'2019-20'!H33*IF(G33="Y",-1,1))</f>
        <v/>
      </c>
    </row>
    <row r="34" spans="1:11" x14ac:dyDescent="0.35">
      <c r="A34" s="4" t="s">
        <v>19</v>
      </c>
      <c r="B34" s="29"/>
      <c r="C34" s="28"/>
      <c r="D34" s="1"/>
      <c r="E34" s="1"/>
      <c r="F34" s="1"/>
      <c r="G34" s="1"/>
      <c r="H34" s="2">
        <f t="shared" si="0"/>
        <v>161.44502617801047</v>
      </c>
      <c r="I34" s="3" t="str">
        <f t="shared" si="1"/>
        <v/>
      </c>
      <c r="J34" s="3" t="str">
        <f t="shared" si="2"/>
        <v/>
      </c>
      <c r="K34" s="6" t="str">
        <f>IF(F34="","",VLOOKUP(F34,$A$5:$B$14,2,0)*'2019-20'!H34*IF(G34="Y",-1,1))</f>
        <v/>
      </c>
    </row>
    <row r="35" spans="1:11" x14ac:dyDescent="0.35">
      <c r="A35" s="4" t="s">
        <v>20</v>
      </c>
      <c r="B35" s="29"/>
      <c r="C35" s="28"/>
      <c r="D35" s="1"/>
      <c r="E35" s="1"/>
      <c r="F35" s="1"/>
      <c r="G35" s="1"/>
      <c r="H35" s="2">
        <f t="shared" si="0"/>
        <v>161.44502617801047</v>
      </c>
      <c r="I35" s="3" t="str">
        <f t="shared" si="1"/>
        <v/>
      </c>
      <c r="J35" s="3" t="str">
        <f t="shared" si="2"/>
        <v/>
      </c>
      <c r="K35" s="6" t="str">
        <f>IF(F35="","",VLOOKUP(F35,$A$5:$B$14,2,0)*'2019-20'!H35*IF(G35="Y",-1,1))</f>
        <v/>
      </c>
    </row>
    <row r="36" spans="1:11" x14ac:dyDescent="0.35">
      <c r="A36" s="4" t="s">
        <v>21</v>
      </c>
      <c r="B36" s="29"/>
      <c r="C36" s="28"/>
      <c r="D36" s="1"/>
      <c r="E36" s="1"/>
      <c r="F36" s="1"/>
      <c r="G36" s="1"/>
      <c r="H36" s="2">
        <f t="shared" si="0"/>
        <v>161.44502617801047</v>
      </c>
      <c r="I36" s="3" t="str">
        <f t="shared" si="1"/>
        <v/>
      </c>
      <c r="J36" s="3" t="str">
        <f t="shared" si="2"/>
        <v/>
      </c>
      <c r="K36" s="6" t="str">
        <f>IF(F36="","",VLOOKUP(F36,$A$5:$B$14,2,0)*'2019-20'!H36*IF(G36="Y",-1,1))</f>
        <v/>
      </c>
    </row>
    <row r="37" spans="1:11" x14ac:dyDescent="0.35">
      <c r="A37" s="4" t="s">
        <v>22</v>
      </c>
      <c r="B37" s="29"/>
      <c r="C37" s="28"/>
      <c r="D37" s="1"/>
      <c r="E37" s="1"/>
      <c r="F37" s="1"/>
      <c r="G37" s="1"/>
      <c r="H37" s="2">
        <f t="shared" si="0"/>
        <v>161.44502617801047</v>
      </c>
      <c r="I37" s="3" t="str">
        <f t="shared" si="1"/>
        <v/>
      </c>
      <c r="J37" s="3" t="str">
        <f t="shared" si="2"/>
        <v/>
      </c>
      <c r="K37" s="6" t="str">
        <f>IF(F37="","",VLOOKUP(F37,$A$5:$B$14,2,0)*'2019-20'!H37*IF(G37="Y",-1,1))</f>
        <v/>
      </c>
    </row>
    <row r="38" spans="1:11" x14ac:dyDescent="0.35">
      <c r="A38" s="4" t="s">
        <v>23</v>
      </c>
      <c r="B38" s="29"/>
      <c r="C38" s="28"/>
      <c r="D38" s="1"/>
      <c r="E38" s="1"/>
      <c r="F38" s="1"/>
      <c r="G38" s="1"/>
      <c r="H38" s="2">
        <f t="shared" si="0"/>
        <v>161.44502617801047</v>
      </c>
      <c r="I38" s="3" t="str">
        <f t="shared" si="1"/>
        <v/>
      </c>
      <c r="J38" s="3" t="str">
        <f t="shared" si="2"/>
        <v/>
      </c>
      <c r="K38" s="6" t="str">
        <f>IF(F38="","",VLOOKUP(F38,$A$5:$B$14,2,0)*'2019-20'!H38*IF(G38="Y",-1,1))</f>
        <v/>
      </c>
    </row>
    <row r="39" spans="1:11" x14ac:dyDescent="0.35">
      <c r="A39" s="4" t="s">
        <v>24</v>
      </c>
      <c r="B39" s="5"/>
      <c r="C39" s="5"/>
      <c r="D39" s="1"/>
      <c r="E39" s="1"/>
      <c r="F39" s="1"/>
      <c r="G39" s="1"/>
      <c r="H39" s="2">
        <f t="shared" si="0"/>
        <v>161.44502617801047</v>
      </c>
      <c r="I39" s="3" t="str">
        <f t="shared" si="1"/>
        <v/>
      </c>
      <c r="J39" s="3" t="str">
        <f t="shared" si="2"/>
        <v/>
      </c>
      <c r="K39" s="6" t="str">
        <f>IF(F39="","",VLOOKUP(F39,$A$5:$B$14,2,0)*'2019-20'!H39*IF(G39="Y",-1,1))</f>
        <v/>
      </c>
    </row>
    <row r="40" spans="1:11" x14ac:dyDescent="0.35">
      <c r="A40" s="4" t="s">
        <v>25</v>
      </c>
      <c r="B40" s="5"/>
      <c r="C40" s="5"/>
      <c r="D40" s="1"/>
      <c r="E40" s="1"/>
      <c r="F40" s="1"/>
      <c r="G40" s="1"/>
      <c r="H40" s="2">
        <f t="shared" si="0"/>
        <v>161.44502617801047</v>
      </c>
      <c r="I40" s="3" t="str">
        <f t="shared" si="1"/>
        <v/>
      </c>
      <c r="J40" s="3" t="str">
        <f t="shared" si="2"/>
        <v/>
      </c>
      <c r="K40" s="6" t="str">
        <f>IF(F40="","",VLOOKUP(F40,$A$5:$B$14,2,0)*'2019-20'!H40*IF(G40="Y",-1,1))</f>
        <v/>
      </c>
    </row>
    <row r="41" spans="1:11" x14ac:dyDescent="0.35">
      <c r="A41" s="4" t="s">
        <v>26</v>
      </c>
      <c r="B41" s="5"/>
      <c r="C41" s="5"/>
      <c r="D41" s="1"/>
      <c r="E41" s="1"/>
      <c r="F41" s="1"/>
      <c r="G41" s="1"/>
      <c r="H41" s="2">
        <f t="shared" si="0"/>
        <v>161.44502617801047</v>
      </c>
      <c r="I41" s="3" t="str">
        <f t="shared" si="1"/>
        <v/>
      </c>
      <c r="J41" s="3" t="str">
        <f t="shared" si="2"/>
        <v/>
      </c>
      <c r="K41" s="6" t="str">
        <f>IF(F41="","",VLOOKUP(F41,$A$5:$B$14,2,0)*'2019-20'!H41*IF(G41="Y",-1,1))</f>
        <v/>
      </c>
    </row>
    <row r="42" spans="1:11" x14ac:dyDescent="0.35">
      <c r="A42" s="4" t="s">
        <v>27</v>
      </c>
      <c r="B42" s="5"/>
      <c r="C42" s="5"/>
      <c r="D42" s="1"/>
      <c r="E42" s="1"/>
      <c r="F42" s="1"/>
      <c r="G42" s="1"/>
      <c r="H42" s="2">
        <f t="shared" si="0"/>
        <v>161.44502617801047</v>
      </c>
      <c r="I42" s="3" t="str">
        <f t="shared" si="1"/>
        <v/>
      </c>
      <c r="J42" s="3" t="str">
        <f t="shared" si="2"/>
        <v/>
      </c>
      <c r="K42" s="6" t="str">
        <f>IF(F42="","",VLOOKUP(F42,$A$5:$B$14,2,0)*'2019-20'!H42*IF(G42="Y",-1,1))</f>
        <v/>
      </c>
    </row>
    <row r="43" spans="1:11" x14ac:dyDescent="0.35">
      <c r="A43" s="4" t="s">
        <v>28</v>
      </c>
      <c r="B43" s="5"/>
      <c r="C43" s="5"/>
      <c r="D43" s="1"/>
      <c r="E43" s="1"/>
      <c r="F43" s="1"/>
      <c r="G43" s="1"/>
      <c r="H43" s="2">
        <f t="shared" si="0"/>
        <v>161.44502617801047</v>
      </c>
      <c r="I43" s="3" t="str">
        <f t="shared" si="1"/>
        <v/>
      </c>
      <c r="J43" s="3" t="str">
        <f t="shared" si="2"/>
        <v/>
      </c>
      <c r="K43" s="6" t="str">
        <f>IF(F43="","",VLOOKUP(F43,$A$5:$B$14,2,0)*'2019-20'!H43*IF(G43="Y",-1,1))</f>
        <v/>
      </c>
    </row>
    <row r="44" spans="1:11" x14ac:dyDescent="0.35">
      <c r="A44" s="4" t="s">
        <v>29</v>
      </c>
      <c r="B44" s="5"/>
      <c r="C44" s="5"/>
      <c r="D44" s="1"/>
      <c r="E44" s="1"/>
      <c r="F44" s="1"/>
      <c r="G44" s="1"/>
      <c r="H44" s="2">
        <f t="shared" si="0"/>
        <v>161.44502617801047</v>
      </c>
      <c r="I44" s="3" t="str">
        <f t="shared" si="1"/>
        <v/>
      </c>
      <c r="J44" s="3" t="str">
        <f t="shared" si="2"/>
        <v/>
      </c>
      <c r="K44" s="6" t="str">
        <f>IF(F44="","",VLOOKUP(F44,$A$5:$B$14,2,0)*'2019-20'!H44*IF(G44="Y",-1,1))</f>
        <v/>
      </c>
    </row>
    <row r="45" spans="1:11" x14ac:dyDescent="0.35">
      <c r="A45" s="4" t="s">
        <v>30</v>
      </c>
      <c r="B45" s="5"/>
      <c r="C45" s="5"/>
      <c r="D45" s="1"/>
      <c r="E45" s="1"/>
      <c r="F45" s="1"/>
      <c r="G45" s="1"/>
      <c r="H45" s="2">
        <f t="shared" si="0"/>
        <v>161.44502617801047</v>
      </c>
      <c r="I45" s="3" t="str">
        <f t="shared" si="1"/>
        <v/>
      </c>
      <c r="J45" s="3" t="str">
        <f t="shared" si="2"/>
        <v/>
      </c>
      <c r="K45" s="6" t="str">
        <f>IF(F45="","",VLOOKUP(F45,$A$5:$B$14,2,0)*'2019-20'!H45*IF(G45="Y",-1,1))</f>
        <v/>
      </c>
    </row>
    <row r="46" spans="1:11" x14ac:dyDescent="0.35">
      <c r="A46" s="4" t="s">
        <v>31</v>
      </c>
      <c r="B46" s="5"/>
      <c r="C46" s="5"/>
      <c r="D46" s="1"/>
      <c r="E46" s="1"/>
      <c r="F46" s="1"/>
      <c r="G46" s="1"/>
      <c r="H46" s="2">
        <f t="shared" si="0"/>
        <v>161.44502617801047</v>
      </c>
      <c r="I46" s="3" t="str">
        <f t="shared" si="1"/>
        <v/>
      </c>
      <c r="J46" s="3" t="str">
        <f t="shared" si="2"/>
        <v/>
      </c>
      <c r="K46" s="6" t="str">
        <f>IF(F46="","",VLOOKUP(F46,$A$5:$B$14,2,0)*'2019-20'!H46*IF(G46="Y",-1,1))</f>
        <v/>
      </c>
    </row>
    <row r="47" spans="1:11" x14ac:dyDescent="0.35">
      <c r="A47" s="4" t="s">
        <v>32</v>
      </c>
      <c r="B47" s="5"/>
      <c r="C47" s="5"/>
      <c r="D47" s="1"/>
      <c r="E47" s="1"/>
      <c r="F47" s="1"/>
      <c r="G47" s="1"/>
      <c r="H47" s="2">
        <f t="shared" si="0"/>
        <v>161.44502617801047</v>
      </c>
      <c r="I47" s="3" t="str">
        <f t="shared" si="1"/>
        <v/>
      </c>
      <c r="J47" s="3" t="str">
        <f t="shared" si="2"/>
        <v/>
      </c>
      <c r="K47" s="6" t="str">
        <f>IF(F47="","",VLOOKUP(F47,$A$5:$B$14,2,0)*'2019-20'!H47*IF(G47="Y",-1,1))</f>
        <v/>
      </c>
    </row>
    <row r="48" spans="1:11" x14ac:dyDescent="0.35">
      <c r="A48" s="4" t="s">
        <v>33</v>
      </c>
      <c r="B48" s="5"/>
      <c r="C48" s="5"/>
      <c r="D48" s="1"/>
      <c r="E48" s="1"/>
      <c r="F48" s="1"/>
      <c r="G48" s="1"/>
      <c r="H48" s="2">
        <f t="shared" si="0"/>
        <v>161.44502617801047</v>
      </c>
      <c r="I48" s="3" t="str">
        <f t="shared" si="1"/>
        <v/>
      </c>
      <c r="J48" s="3" t="str">
        <f t="shared" si="2"/>
        <v/>
      </c>
      <c r="K48" s="6" t="str">
        <f>IF(F48="","",VLOOKUP(F48,$A$5:$B$14,2,0)*'2019-20'!H48*IF(G48="Y",-1,1))</f>
        <v/>
      </c>
    </row>
    <row r="49" spans="1:11" x14ac:dyDescent="0.35">
      <c r="A49" s="4" t="s">
        <v>34</v>
      </c>
      <c r="B49" s="5"/>
      <c r="C49" s="5"/>
      <c r="D49" s="1"/>
      <c r="E49" s="1"/>
      <c r="F49" s="1"/>
      <c r="G49" s="1"/>
      <c r="H49" s="2">
        <f t="shared" si="0"/>
        <v>161.44502617801047</v>
      </c>
      <c r="I49" s="3" t="str">
        <f t="shared" si="1"/>
        <v/>
      </c>
      <c r="J49" s="3" t="str">
        <f t="shared" si="2"/>
        <v/>
      </c>
      <c r="K49" s="6" t="str">
        <f>IF(F49="","",VLOOKUP(F49,$A$5:$B$14,2,0)*'2019-20'!H49*IF(G49="Y",-1,1))</f>
        <v/>
      </c>
    </row>
    <row r="50" spans="1:11" x14ac:dyDescent="0.35">
      <c r="A50" s="4" t="s">
        <v>35</v>
      </c>
      <c r="B50" s="5"/>
      <c r="C50" s="5"/>
      <c r="D50" s="1"/>
      <c r="E50" s="1"/>
      <c r="F50" s="1"/>
      <c r="G50" s="1"/>
      <c r="H50" s="2">
        <f t="shared" ref="H50:H81" si="3">IF(C50="",NETWORKDAYS(B50,"31/03/2020",Holidays),IF(C50&gt;DATE(2020,3,31),NETWORKDAYS(B50,"31/03/2020",Holidays),NETWORKDAYS(B50,C50,Holidays)))/191</f>
        <v>161.44502617801047</v>
      </c>
      <c r="I50" s="3" t="str">
        <f t="shared" si="1"/>
        <v/>
      </c>
      <c r="J50" s="3" t="str">
        <f t="shared" si="2"/>
        <v/>
      </c>
      <c r="K50" s="6" t="str">
        <f>IF(F50="","",VLOOKUP(F50,$A$5:$B$14,2,0)*'2019-20'!H50*IF(G50="Y",-1,1))</f>
        <v/>
      </c>
    </row>
    <row r="51" spans="1:11" x14ac:dyDescent="0.35">
      <c r="A51" s="4" t="s">
        <v>36</v>
      </c>
      <c r="B51" s="5"/>
      <c r="C51" s="5"/>
      <c r="D51" s="1"/>
      <c r="E51" s="1"/>
      <c r="F51" s="1"/>
      <c r="G51" s="1"/>
      <c r="H51" s="2">
        <f t="shared" si="3"/>
        <v>161.44502617801047</v>
      </c>
      <c r="I51" s="3" t="str">
        <f t="shared" si="1"/>
        <v/>
      </c>
      <c r="J51" s="3" t="str">
        <f t="shared" si="2"/>
        <v/>
      </c>
      <c r="K51" s="6" t="str">
        <f>IF(F51="","",VLOOKUP(F51,$A$5:$B$14,2,0)*'2019-20'!H51*IF(G51="Y",-1,1))</f>
        <v/>
      </c>
    </row>
    <row r="52" spans="1:11" x14ac:dyDescent="0.35">
      <c r="A52" s="4" t="s">
        <v>37</v>
      </c>
      <c r="B52" s="5"/>
      <c r="C52" s="5"/>
      <c r="D52" s="1"/>
      <c r="E52" s="1"/>
      <c r="F52" s="1"/>
      <c r="G52" s="1"/>
      <c r="H52" s="2">
        <f t="shared" si="3"/>
        <v>161.44502617801047</v>
      </c>
      <c r="I52" s="3" t="str">
        <f t="shared" si="1"/>
        <v/>
      </c>
      <c r="J52" s="3" t="str">
        <f t="shared" si="2"/>
        <v/>
      </c>
      <c r="K52" s="6" t="str">
        <f>IF(F52="","",VLOOKUP(F52,$A$5:$B$14,2,0)*'2019-20'!H52*IF(G52="Y",-1,1))</f>
        <v/>
      </c>
    </row>
    <row r="53" spans="1:11" x14ac:dyDescent="0.35">
      <c r="A53" s="4" t="s">
        <v>38</v>
      </c>
      <c r="B53" s="5"/>
      <c r="C53" s="5"/>
      <c r="D53" s="1"/>
      <c r="E53" s="1"/>
      <c r="F53" s="1"/>
      <c r="G53" s="1"/>
      <c r="H53" s="2">
        <f t="shared" si="3"/>
        <v>161.44502617801047</v>
      </c>
      <c r="I53" s="3" t="str">
        <f t="shared" si="1"/>
        <v/>
      </c>
      <c r="J53" s="3" t="str">
        <f t="shared" si="2"/>
        <v/>
      </c>
      <c r="K53" s="6" t="str">
        <f>IF(F53="","",VLOOKUP(F53,$A$5:$B$14,2,0)*'2019-20'!H53*IF(G53="Y",-1,1))</f>
        <v/>
      </c>
    </row>
    <row r="54" spans="1:11" x14ac:dyDescent="0.35">
      <c r="A54" s="4" t="s">
        <v>39</v>
      </c>
      <c r="B54" s="5"/>
      <c r="C54" s="5"/>
      <c r="D54" s="1"/>
      <c r="E54" s="1"/>
      <c r="F54" s="1"/>
      <c r="G54" s="1"/>
      <c r="H54" s="2">
        <f t="shared" si="3"/>
        <v>161.44502617801047</v>
      </c>
      <c r="I54" s="3" t="str">
        <f t="shared" si="1"/>
        <v/>
      </c>
      <c r="J54" s="3" t="str">
        <f t="shared" si="2"/>
        <v/>
      </c>
      <c r="K54" s="6" t="str">
        <f>IF(F54="","",VLOOKUP(F54,$A$5:$B$14,2,0)*'2019-20'!H54*IF(G54="Y",-1,1))</f>
        <v/>
      </c>
    </row>
    <row r="55" spans="1:11" x14ac:dyDescent="0.35">
      <c r="A55" s="4" t="s">
        <v>40</v>
      </c>
      <c r="B55" s="5"/>
      <c r="C55" s="5"/>
      <c r="D55" s="1"/>
      <c r="E55" s="1"/>
      <c r="F55" s="1"/>
      <c r="G55" s="1"/>
      <c r="H55" s="2">
        <f t="shared" si="3"/>
        <v>161.44502617801047</v>
      </c>
      <c r="I55" s="3" t="str">
        <f t="shared" si="1"/>
        <v/>
      </c>
      <c r="J55" s="3" t="str">
        <f t="shared" si="2"/>
        <v/>
      </c>
      <c r="K55" s="6" t="str">
        <f>IF(F55="","",VLOOKUP(F55,$A$5:$B$14,2,0)*'2019-20'!H55*IF(G55="Y",-1,1))</f>
        <v/>
      </c>
    </row>
    <row r="56" spans="1:11" x14ac:dyDescent="0.35">
      <c r="A56" s="4" t="s">
        <v>41</v>
      </c>
      <c r="B56" s="5"/>
      <c r="C56" s="5"/>
      <c r="D56" s="1"/>
      <c r="E56" s="1"/>
      <c r="F56" s="1"/>
      <c r="G56" s="1"/>
      <c r="H56" s="2">
        <f t="shared" si="3"/>
        <v>161.44502617801047</v>
      </c>
      <c r="I56" s="3" t="str">
        <f t="shared" si="1"/>
        <v/>
      </c>
      <c r="J56" s="3" t="str">
        <f t="shared" si="2"/>
        <v/>
      </c>
      <c r="K56" s="6" t="str">
        <f>IF(F56="","",VLOOKUP(F56,$A$5:$B$14,2,0)*'2019-20'!H56*IF(G56="Y",-1,1))</f>
        <v/>
      </c>
    </row>
    <row r="57" spans="1:11" x14ac:dyDescent="0.35">
      <c r="A57" s="4" t="s">
        <v>42</v>
      </c>
      <c r="B57" s="5"/>
      <c r="C57" s="5"/>
      <c r="D57" s="1"/>
      <c r="E57" s="1"/>
      <c r="F57" s="1"/>
      <c r="G57" s="1"/>
      <c r="H57" s="2">
        <f t="shared" si="3"/>
        <v>161.44502617801047</v>
      </c>
      <c r="I57" s="3" t="str">
        <f t="shared" si="1"/>
        <v/>
      </c>
      <c r="J57" s="3" t="str">
        <f t="shared" si="2"/>
        <v/>
      </c>
      <c r="K57" s="6" t="str">
        <f>IF(F57="","",VLOOKUP(F57,$A$5:$B$14,2,0)*'2019-20'!H57*IF(G57="Y",-1,1))</f>
        <v/>
      </c>
    </row>
    <row r="58" spans="1:11" x14ac:dyDescent="0.35">
      <c r="A58" s="4" t="s">
        <v>43</v>
      </c>
      <c r="B58" s="5"/>
      <c r="C58" s="5"/>
      <c r="D58" s="1"/>
      <c r="E58" s="1"/>
      <c r="F58" s="1"/>
      <c r="G58" s="1"/>
      <c r="H58" s="2">
        <f t="shared" si="3"/>
        <v>161.44502617801047</v>
      </c>
      <c r="I58" s="3" t="str">
        <f t="shared" si="1"/>
        <v/>
      </c>
      <c r="J58" s="3" t="str">
        <f t="shared" si="2"/>
        <v/>
      </c>
      <c r="K58" s="6" t="str">
        <f>IF(F58="","",VLOOKUP(F58,$A$5:$B$14,2,0)*'2019-20'!H58*IF(G58="Y",-1,1))</f>
        <v/>
      </c>
    </row>
    <row r="59" spans="1:11" x14ac:dyDescent="0.35">
      <c r="A59" s="4" t="s">
        <v>44</v>
      </c>
      <c r="B59" s="5"/>
      <c r="C59" s="5"/>
      <c r="D59" s="1"/>
      <c r="E59" s="1"/>
      <c r="F59" s="1"/>
      <c r="G59" s="1"/>
      <c r="H59" s="2">
        <f t="shared" si="3"/>
        <v>161.44502617801047</v>
      </c>
      <c r="I59" s="3" t="str">
        <f t="shared" si="1"/>
        <v/>
      </c>
      <c r="J59" s="3" t="str">
        <f t="shared" si="2"/>
        <v/>
      </c>
      <c r="K59" s="6" t="str">
        <f>IF(F59="","",VLOOKUP(F59,$A$5:$B$14,2,0)*'2019-20'!H59*IF(G59="Y",-1,1))</f>
        <v/>
      </c>
    </row>
    <row r="60" spans="1:11" x14ac:dyDescent="0.35">
      <c r="A60" s="4" t="s">
        <v>45</v>
      </c>
      <c r="B60" s="5"/>
      <c r="C60" s="5"/>
      <c r="D60" s="1"/>
      <c r="E60" s="1"/>
      <c r="F60" s="1"/>
      <c r="G60" s="1"/>
      <c r="H60" s="2">
        <f t="shared" si="3"/>
        <v>161.44502617801047</v>
      </c>
      <c r="I60" s="3" t="str">
        <f t="shared" si="1"/>
        <v/>
      </c>
      <c r="J60" s="3" t="str">
        <f t="shared" si="2"/>
        <v/>
      </c>
      <c r="K60" s="6" t="str">
        <f>IF(F60="","",VLOOKUP(F60,$A$5:$B$14,2,0)*'2019-20'!H60*IF(G60="Y",-1,1))</f>
        <v/>
      </c>
    </row>
    <row r="61" spans="1:11" x14ac:dyDescent="0.35">
      <c r="A61" s="4" t="s">
        <v>46</v>
      </c>
      <c r="B61" s="5"/>
      <c r="C61" s="5"/>
      <c r="D61" s="1"/>
      <c r="E61" s="1"/>
      <c r="F61" s="1"/>
      <c r="G61" s="1"/>
      <c r="H61" s="2">
        <f t="shared" si="3"/>
        <v>161.44502617801047</v>
      </c>
      <c r="I61" s="3" t="str">
        <f t="shared" si="1"/>
        <v/>
      </c>
      <c r="J61" s="3" t="str">
        <f t="shared" si="2"/>
        <v/>
      </c>
      <c r="K61" s="6" t="str">
        <f>IF(F61="","",VLOOKUP(F61,$A$5:$B$14,2,0)*'2019-20'!H61*IF(G61="Y",-1,1))</f>
        <v/>
      </c>
    </row>
    <row r="62" spans="1:11" x14ac:dyDescent="0.35">
      <c r="A62" s="4" t="s">
        <v>47</v>
      </c>
      <c r="B62" s="5"/>
      <c r="C62" s="5"/>
      <c r="D62" s="1"/>
      <c r="E62" s="1"/>
      <c r="F62" s="1"/>
      <c r="G62" s="1"/>
      <c r="H62" s="2">
        <f t="shared" si="3"/>
        <v>161.44502617801047</v>
      </c>
      <c r="I62" s="3" t="str">
        <f t="shared" si="1"/>
        <v/>
      </c>
      <c r="J62" s="3" t="str">
        <f t="shared" si="2"/>
        <v/>
      </c>
      <c r="K62" s="6" t="str">
        <f>IF(F62="","",VLOOKUP(F62,$A$5:$B$14,2,0)*'2019-20'!H62*IF(G62="Y",-1,1))</f>
        <v/>
      </c>
    </row>
    <row r="63" spans="1:11" x14ac:dyDescent="0.35">
      <c r="A63" s="4" t="s">
        <v>48</v>
      </c>
      <c r="B63" s="5"/>
      <c r="C63" s="5"/>
      <c r="D63" s="1"/>
      <c r="E63" s="1"/>
      <c r="F63" s="1"/>
      <c r="G63" s="1"/>
      <c r="H63" s="2">
        <f t="shared" si="3"/>
        <v>161.44502617801047</v>
      </c>
      <c r="I63" s="3" t="str">
        <f t="shared" si="1"/>
        <v/>
      </c>
      <c r="J63" s="3" t="str">
        <f t="shared" si="2"/>
        <v/>
      </c>
      <c r="K63" s="6" t="str">
        <f>IF(F63="","",VLOOKUP(F63,$A$5:$B$14,2,0)*'2019-20'!H63*IF(G63="Y",-1,1))</f>
        <v/>
      </c>
    </row>
    <row r="64" spans="1:11" x14ac:dyDescent="0.35">
      <c r="A64" s="4" t="s">
        <v>49</v>
      </c>
      <c r="B64" s="5"/>
      <c r="C64" s="5"/>
      <c r="D64" s="1"/>
      <c r="E64" s="1"/>
      <c r="F64" s="1"/>
      <c r="G64" s="1"/>
      <c r="H64" s="2">
        <f t="shared" si="3"/>
        <v>161.44502617801047</v>
      </c>
      <c r="I64" s="3" t="str">
        <f t="shared" si="1"/>
        <v/>
      </c>
      <c r="J64" s="3" t="str">
        <f t="shared" si="2"/>
        <v/>
      </c>
      <c r="K64" s="6" t="str">
        <f>IF(F64="","",VLOOKUP(F64,$A$5:$B$14,2,0)*'2019-20'!H64*IF(G64="Y",-1,1))</f>
        <v/>
      </c>
    </row>
    <row r="65" spans="1:11" x14ac:dyDescent="0.35">
      <c r="A65" s="4" t="s">
        <v>50</v>
      </c>
      <c r="B65" s="5"/>
      <c r="C65" s="5"/>
      <c r="D65" s="1"/>
      <c r="E65" s="1"/>
      <c r="F65" s="1"/>
      <c r="G65" s="1"/>
      <c r="H65" s="2">
        <f t="shared" si="3"/>
        <v>161.44502617801047</v>
      </c>
      <c r="I65" s="3" t="str">
        <f t="shared" si="1"/>
        <v/>
      </c>
      <c r="J65" s="3" t="str">
        <f t="shared" si="2"/>
        <v/>
      </c>
      <c r="K65" s="6" t="str">
        <f>IF(F65="","",VLOOKUP(F65,$A$5:$B$14,2,0)*'2019-20'!H65*IF(G65="Y",-1,1))</f>
        <v/>
      </c>
    </row>
    <row r="66" spans="1:11" x14ac:dyDescent="0.35">
      <c r="A66" s="4" t="s">
        <v>51</v>
      </c>
      <c r="B66" s="5"/>
      <c r="C66" s="5"/>
      <c r="D66" s="1"/>
      <c r="E66" s="1"/>
      <c r="F66" s="1"/>
      <c r="G66" s="1"/>
      <c r="H66" s="2">
        <f t="shared" si="3"/>
        <v>161.44502617801047</v>
      </c>
      <c r="I66" s="3" t="str">
        <f t="shared" si="1"/>
        <v/>
      </c>
      <c r="J66" s="3" t="str">
        <f t="shared" si="2"/>
        <v/>
      </c>
      <c r="K66" s="6" t="str">
        <f>IF(F66="","",VLOOKUP(F66,$A$5:$B$14,2,0)*'2019-20'!H66*IF(G66="Y",-1,1))</f>
        <v/>
      </c>
    </row>
    <row r="67" spans="1:11" x14ac:dyDescent="0.35">
      <c r="A67" s="4" t="s">
        <v>52</v>
      </c>
      <c r="B67" s="5"/>
      <c r="C67" s="5"/>
      <c r="D67" s="1"/>
      <c r="E67" s="1"/>
      <c r="F67" s="1"/>
      <c r="G67" s="1"/>
      <c r="H67" s="2">
        <f t="shared" si="3"/>
        <v>161.44502617801047</v>
      </c>
      <c r="I67" s="3" t="str">
        <f t="shared" si="1"/>
        <v/>
      </c>
      <c r="J67" s="3" t="str">
        <f t="shared" si="2"/>
        <v/>
      </c>
      <c r="K67" s="6" t="str">
        <f>IF(F67="","",VLOOKUP(F67,$A$5:$B$14,2,0)*'2019-20'!H67*IF(G67="Y",-1,1))</f>
        <v/>
      </c>
    </row>
    <row r="68" spans="1:11" x14ac:dyDescent="0.35">
      <c r="A68" s="4" t="s">
        <v>53</v>
      </c>
      <c r="B68" s="5"/>
      <c r="C68" s="5"/>
      <c r="D68" s="1"/>
      <c r="E68" s="1"/>
      <c r="F68" s="1"/>
      <c r="G68" s="1"/>
      <c r="H68" s="2">
        <f t="shared" si="3"/>
        <v>161.44502617801047</v>
      </c>
      <c r="I68" s="3" t="str">
        <f t="shared" si="1"/>
        <v/>
      </c>
      <c r="J68" s="3" t="str">
        <f t="shared" si="2"/>
        <v/>
      </c>
      <c r="K68" s="6" t="str">
        <f>IF(F68="","",VLOOKUP(F68,$A$5:$B$14,2,0)*'2019-20'!H68*IF(G68="Y",-1,1))</f>
        <v/>
      </c>
    </row>
    <row r="69" spans="1:11" x14ac:dyDescent="0.35">
      <c r="A69" s="4" t="s">
        <v>54</v>
      </c>
      <c r="B69" s="5"/>
      <c r="C69" s="5"/>
      <c r="D69" s="1"/>
      <c r="E69" s="1"/>
      <c r="F69" s="1"/>
      <c r="G69" s="1"/>
      <c r="H69" s="2">
        <f t="shared" si="3"/>
        <v>161.44502617801047</v>
      </c>
      <c r="I69" s="3" t="str">
        <f t="shared" si="1"/>
        <v/>
      </c>
      <c r="J69" s="3" t="str">
        <f t="shared" si="2"/>
        <v/>
      </c>
      <c r="K69" s="6" t="str">
        <f>IF(F69="","",VLOOKUP(F69,$A$5:$B$14,2,0)*'2019-20'!H69*IF(G69="Y",-1,1))</f>
        <v/>
      </c>
    </row>
    <row r="70" spans="1:11" x14ac:dyDescent="0.35">
      <c r="A70" s="4" t="s">
        <v>55</v>
      </c>
      <c r="B70" s="5"/>
      <c r="C70" s="5"/>
      <c r="D70" s="1"/>
      <c r="E70" s="1"/>
      <c r="F70" s="1"/>
      <c r="G70" s="1"/>
      <c r="H70" s="2">
        <f t="shared" si="3"/>
        <v>161.44502617801047</v>
      </c>
      <c r="I70" s="3" t="str">
        <f t="shared" si="1"/>
        <v/>
      </c>
      <c r="J70" s="3" t="str">
        <f t="shared" si="2"/>
        <v/>
      </c>
      <c r="K70" s="6" t="str">
        <f>IF(F70="","",VLOOKUP(F70,$A$5:$B$14,2,0)*'2019-20'!H70*IF(G70="Y",-1,1))</f>
        <v/>
      </c>
    </row>
    <row r="71" spans="1:11" x14ac:dyDescent="0.35">
      <c r="A71" s="4" t="s">
        <v>56</v>
      </c>
      <c r="B71" s="5"/>
      <c r="C71" s="5"/>
      <c r="D71" s="1"/>
      <c r="E71" s="1"/>
      <c r="F71" s="1"/>
      <c r="G71" s="1"/>
      <c r="H71" s="2">
        <f t="shared" si="3"/>
        <v>161.44502617801047</v>
      </c>
      <c r="I71" s="3" t="str">
        <f t="shared" si="1"/>
        <v/>
      </c>
      <c r="J71" s="3" t="str">
        <f t="shared" si="2"/>
        <v/>
      </c>
      <c r="K71" s="6" t="str">
        <f>IF(F71="","",VLOOKUP(F71,$A$5:$B$14,2,0)*'2019-20'!H71*IF(G71="Y",-1,1))</f>
        <v/>
      </c>
    </row>
    <row r="72" spans="1:11" x14ac:dyDescent="0.35">
      <c r="A72" s="4" t="s">
        <v>57</v>
      </c>
      <c r="B72" s="5"/>
      <c r="C72" s="5"/>
      <c r="D72" s="1"/>
      <c r="E72" s="1"/>
      <c r="F72" s="1"/>
      <c r="G72" s="1"/>
      <c r="H72" s="2">
        <f t="shared" si="3"/>
        <v>161.44502617801047</v>
      </c>
      <c r="I72" s="3" t="str">
        <f t="shared" si="1"/>
        <v/>
      </c>
      <c r="J72" s="3" t="str">
        <f t="shared" si="2"/>
        <v/>
      </c>
      <c r="K72" s="6" t="str">
        <f>IF(F72="","",VLOOKUP(F72,$A$5:$B$14,2,0)*'2019-20'!H72*IF(G72="Y",-1,1))</f>
        <v/>
      </c>
    </row>
    <row r="73" spans="1:11" x14ac:dyDescent="0.35">
      <c r="A73" s="4" t="s">
        <v>58</v>
      </c>
      <c r="B73" s="5"/>
      <c r="C73" s="5"/>
      <c r="D73" s="1"/>
      <c r="E73" s="1"/>
      <c r="F73" s="1"/>
      <c r="G73" s="1"/>
      <c r="H73" s="2">
        <f t="shared" si="3"/>
        <v>161.44502617801047</v>
      </c>
      <c r="I73" s="3" t="str">
        <f t="shared" si="1"/>
        <v/>
      </c>
      <c r="J73" s="3" t="str">
        <f t="shared" si="2"/>
        <v/>
      </c>
      <c r="K73" s="6" t="str">
        <f>IF(F73="","",VLOOKUP(F73,$A$5:$B$14,2,0)*'2019-20'!H73*IF(G73="Y",-1,1))</f>
        <v/>
      </c>
    </row>
    <row r="74" spans="1:11" x14ac:dyDescent="0.35">
      <c r="A74" s="4" t="s">
        <v>59</v>
      </c>
      <c r="B74" s="5"/>
      <c r="C74" s="5"/>
      <c r="D74" s="1"/>
      <c r="E74" s="1"/>
      <c r="F74" s="1"/>
      <c r="G74" s="1"/>
      <c r="H74" s="2">
        <f t="shared" si="3"/>
        <v>161.44502617801047</v>
      </c>
      <c r="I74" s="3" t="str">
        <f t="shared" si="1"/>
        <v/>
      </c>
      <c r="J74" s="3" t="str">
        <f t="shared" si="2"/>
        <v/>
      </c>
      <c r="K74" s="6" t="str">
        <f>IF(F74="","",VLOOKUP(F74,$A$5:$B$14,2,0)*'2019-20'!H74*IF(G74="Y",-1,1))</f>
        <v/>
      </c>
    </row>
    <row r="75" spans="1:11" x14ac:dyDescent="0.35">
      <c r="A75" s="4" t="s">
        <v>60</v>
      </c>
      <c r="B75" s="5"/>
      <c r="C75" s="5"/>
      <c r="D75" s="1"/>
      <c r="E75" s="1"/>
      <c r="F75" s="1"/>
      <c r="G75" s="1"/>
      <c r="H75" s="2">
        <f t="shared" si="3"/>
        <v>161.44502617801047</v>
      </c>
      <c r="I75" s="3" t="str">
        <f t="shared" si="1"/>
        <v/>
      </c>
      <c r="J75" s="3" t="str">
        <f t="shared" si="2"/>
        <v/>
      </c>
      <c r="K75" s="6" t="str">
        <f>IF(F75="","",VLOOKUP(F75,$A$5:$B$14,2,0)*'2019-20'!H75*IF(G75="Y",-1,1))</f>
        <v/>
      </c>
    </row>
    <row r="76" spans="1:11" x14ac:dyDescent="0.35">
      <c r="A76" s="4" t="s">
        <v>61</v>
      </c>
      <c r="B76" s="5"/>
      <c r="C76" s="5"/>
      <c r="D76" s="1"/>
      <c r="E76" s="1"/>
      <c r="F76" s="1"/>
      <c r="G76" s="1"/>
      <c r="H76" s="2">
        <f t="shared" si="3"/>
        <v>161.44502617801047</v>
      </c>
      <c r="I76" s="3" t="str">
        <f t="shared" si="1"/>
        <v/>
      </c>
      <c r="J76" s="3" t="str">
        <f t="shared" si="2"/>
        <v/>
      </c>
      <c r="K76" s="6" t="str">
        <f>IF(F76="","",VLOOKUP(F76,$A$5:$B$14,2,0)*'2019-20'!H76*IF(G76="Y",-1,1))</f>
        <v/>
      </c>
    </row>
    <row r="77" spans="1:11" x14ac:dyDescent="0.35">
      <c r="A77" s="4" t="s">
        <v>62</v>
      </c>
      <c r="B77" s="5"/>
      <c r="C77" s="5"/>
      <c r="D77" s="1"/>
      <c r="E77" s="1"/>
      <c r="F77" s="1"/>
      <c r="G77" s="1"/>
      <c r="H77" s="2">
        <f t="shared" si="3"/>
        <v>161.44502617801047</v>
      </c>
      <c r="I77" s="3" t="str">
        <f t="shared" si="1"/>
        <v/>
      </c>
      <c r="J77" s="3" t="str">
        <f t="shared" si="2"/>
        <v/>
      </c>
      <c r="K77" s="6" t="str">
        <f>IF(F77="","",VLOOKUP(F77,$A$5:$B$14,2,0)*'2019-20'!H77*IF(G77="Y",-1,1))</f>
        <v/>
      </c>
    </row>
    <row r="78" spans="1:11" x14ac:dyDescent="0.35">
      <c r="A78" s="4" t="s">
        <v>63</v>
      </c>
      <c r="B78" s="5"/>
      <c r="C78" s="5"/>
      <c r="D78" s="1"/>
      <c r="E78" s="1"/>
      <c r="F78" s="1"/>
      <c r="G78" s="1"/>
      <c r="H78" s="2">
        <f t="shared" si="3"/>
        <v>161.44502617801047</v>
      </c>
      <c r="I78" s="3" t="str">
        <f t="shared" si="1"/>
        <v/>
      </c>
      <c r="J78" s="3" t="str">
        <f t="shared" si="2"/>
        <v/>
      </c>
      <c r="K78" s="6" t="str">
        <f>IF(F78="","",VLOOKUP(F78,$A$5:$B$14,2,0)*'2019-20'!H78*IF(G78="Y",-1,1))</f>
        <v/>
      </c>
    </row>
    <row r="79" spans="1:11" x14ac:dyDescent="0.35">
      <c r="A79" s="4" t="s">
        <v>64</v>
      </c>
      <c r="B79" s="5"/>
      <c r="C79" s="5"/>
      <c r="D79" s="1"/>
      <c r="E79" s="1"/>
      <c r="F79" s="1"/>
      <c r="G79" s="1"/>
      <c r="H79" s="2">
        <f t="shared" si="3"/>
        <v>161.44502617801047</v>
      </c>
      <c r="I79" s="3" t="str">
        <f t="shared" si="1"/>
        <v/>
      </c>
      <c r="J79" s="3" t="str">
        <f t="shared" si="2"/>
        <v/>
      </c>
      <c r="K79" s="6" t="str">
        <f>IF(F79="","",VLOOKUP(F79,$A$5:$B$14,2,0)*'2019-20'!H79*IF(G79="Y",-1,1))</f>
        <v/>
      </c>
    </row>
    <row r="80" spans="1:11" x14ac:dyDescent="0.35">
      <c r="A80" s="4" t="s">
        <v>65</v>
      </c>
      <c r="B80" s="5"/>
      <c r="C80" s="5"/>
      <c r="D80" s="1"/>
      <c r="E80" s="1"/>
      <c r="F80" s="1"/>
      <c r="G80" s="1"/>
      <c r="H80" s="2">
        <f t="shared" si="3"/>
        <v>161.44502617801047</v>
      </c>
      <c r="I80" s="3" t="str">
        <f t="shared" si="1"/>
        <v/>
      </c>
      <c r="J80" s="3" t="str">
        <f t="shared" si="2"/>
        <v/>
      </c>
      <c r="K80" s="6" t="str">
        <f>IF(F80="","",VLOOKUP(F80,$A$5:$B$14,2,0)*'2019-20'!H80*IF(G80="Y",-1,1))</f>
        <v/>
      </c>
    </row>
    <row r="81" spans="1:11" x14ac:dyDescent="0.35">
      <c r="A81" s="4" t="s">
        <v>66</v>
      </c>
      <c r="B81" s="5"/>
      <c r="C81" s="5"/>
      <c r="D81" s="1"/>
      <c r="E81" s="1"/>
      <c r="F81" s="1"/>
      <c r="G81" s="1"/>
      <c r="H81" s="2">
        <f t="shared" si="3"/>
        <v>161.44502617801047</v>
      </c>
      <c r="I81" s="3" t="str">
        <f t="shared" si="1"/>
        <v/>
      </c>
      <c r="J81" s="3" t="str">
        <f t="shared" si="2"/>
        <v/>
      </c>
      <c r="K81" s="6" t="str">
        <f>IF(F81="","",VLOOKUP(F81,$A$5:$B$14,2,0)*'2019-20'!H81*IF(G81="Y",-1,1))</f>
        <v/>
      </c>
    </row>
    <row r="82" spans="1:11" x14ac:dyDescent="0.35">
      <c r="A82" s="4" t="s">
        <v>67</v>
      </c>
      <c r="B82" s="5"/>
      <c r="C82" s="5"/>
      <c r="D82" s="1"/>
      <c r="E82" s="1"/>
      <c r="F82" s="1"/>
      <c r="G82" s="1"/>
      <c r="H82" s="2">
        <f t="shared" ref="H82:H117" si="4">IF(C82="",NETWORKDAYS(B82,"31/03/2020",Holidays),IF(C82&gt;DATE(2020,3,31),NETWORKDAYS(B82,"31/03/2020",Holidays),NETWORKDAYS(B82,C82,Holidays)))/191</f>
        <v>161.44502617801047</v>
      </c>
      <c r="I82" s="3" t="str">
        <f t="shared" si="1"/>
        <v/>
      </c>
      <c r="J82" s="3" t="str">
        <f t="shared" si="2"/>
        <v/>
      </c>
      <c r="K82" s="6" t="str">
        <f>IF(F82="","",VLOOKUP(F82,$A$5:$B$14,2,0)*'2019-20'!H82*IF(G82="Y",-1,1))</f>
        <v/>
      </c>
    </row>
    <row r="83" spans="1:11" x14ac:dyDescent="0.35">
      <c r="A83" s="4" t="s">
        <v>68</v>
      </c>
      <c r="B83" s="5"/>
      <c r="C83" s="5"/>
      <c r="D83" s="1"/>
      <c r="E83" s="1"/>
      <c r="F83" s="1"/>
      <c r="G83" s="1"/>
      <c r="H83" s="2">
        <f t="shared" si="4"/>
        <v>161.44502617801047</v>
      </c>
      <c r="I83" s="3" t="str">
        <f t="shared" ref="I83:I117" si="5">IF(D83="","",IF(ROUND(((D83*$B$4)-6000)*H83,0)&lt;0,0,ROUND(((D83*$B$4)-6000)*H83*IF(G83="Y",-1,1),0)))</f>
        <v/>
      </c>
      <c r="J83" s="3" t="str">
        <f t="shared" ref="J83:J117" si="6">IF(E83="","",ROUND(((E83*$B$4))*H83*IF(G83="Y",-1,1),0))</f>
        <v/>
      </c>
      <c r="K83" s="6" t="str">
        <f>IF(F83="","",VLOOKUP(F83,$A$5:$B$14,2,0)*'2019-20'!H83*IF(G83="Y",-1,1))</f>
        <v/>
      </c>
    </row>
    <row r="84" spans="1:11" x14ac:dyDescent="0.35">
      <c r="A84" s="4" t="s">
        <v>69</v>
      </c>
      <c r="B84" s="5"/>
      <c r="C84" s="5"/>
      <c r="D84" s="1"/>
      <c r="E84" s="1"/>
      <c r="F84" s="1"/>
      <c r="G84" s="1"/>
      <c r="H84" s="2">
        <f t="shared" si="4"/>
        <v>161.44502617801047</v>
      </c>
      <c r="I84" s="3" t="str">
        <f t="shared" si="5"/>
        <v/>
      </c>
      <c r="J84" s="3" t="str">
        <f t="shared" si="6"/>
        <v/>
      </c>
      <c r="K84" s="6" t="str">
        <f>IF(F84="","",VLOOKUP(F84,$A$5:$B$14,2,0)*'2019-20'!H84*IF(G84="Y",-1,1))</f>
        <v/>
      </c>
    </row>
    <row r="85" spans="1:11" x14ac:dyDescent="0.35">
      <c r="A85" s="4" t="s">
        <v>70</v>
      </c>
      <c r="B85" s="5"/>
      <c r="C85" s="5"/>
      <c r="D85" s="1"/>
      <c r="E85" s="1"/>
      <c r="F85" s="1"/>
      <c r="G85" s="1"/>
      <c r="H85" s="2">
        <f t="shared" si="4"/>
        <v>161.44502617801047</v>
      </c>
      <c r="I85" s="3" t="str">
        <f t="shared" si="5"/>
        <v/>
      </c>
      <c r="J85" s="3" t="str">
        <f t="shared" si="6"/>
        <v/>
      </c>
      <c r="K85" s="6" t="str">
        <f>IF(F85="","",VLOOKUP(F85,$A$5:$B$14,2,0)*'2019-20'!H85*IF(G85="Y",-1,1))</f>
        <v/>
      </c>
    </row>
    <row r="86" spans="1:11" x14ac:dyDescent="0.35">
      <c r="A86" s="4" t="s">
        <v>71</v>
      </c>
      <c r="B86" s="5"/>
      <c r="C86" s="5"/>
      <c r="D86" s="1"/>
      <c r="E86" s="1"/>
      <c r="F86" s="1"/>
      <c r="G86" s="1"/>
      <c r="H86" s="2">
        <f t="shared" si="4"/>
        <v>161.44502617801047</v>
      </c>
      <c r="I86" s="3" t="str">
        <f t="shared" si="5"/>
        <v/>
      </c>
      <c r="J86" s="3" t="str">
        <f t="shared" si="6"/>
        <v/>
      </c>
      <c r="K86" s="6" t="str">
        <f>IF(F86="","",VLOOKUP(F86,$A$5:$B$14,2,0)*'2019-20'!H86*IF(G86="Y",-1,1))</f>
        <v/>
      </c>
    </row>
    <row r="87" spans="1:11" x14ac:dyDescent="0.35">
      <c r="A87" s="4" t="s">
        <v>72</v>
      </c>
      <c r="B87" s="5"/>
      <c r="C87" s="5"/>
      <c r="D87" s="1"/>
      <c r="E87" s="1"/>
      <c r="F87" s="1"/>
      <c r="G87" s="1"/>
      <c r="H87" s="2">
        <f t="shared" si="4"/>
        <v>161.44502617801047</v>
      </c>
      <c r="I87" s="3" t="str">
        <f t="shared" si="5"/>
        <v/>
      </c>
      <c r="J87" s="3" t="str">
        <f t="shared" si="6"/>
        <v/>
      </c>
      <c r="K87" s="6" t="str">
        <f>IF(F87="","",VLOOKUP(F87,$A$5:$B$14,2,0)*'2019-20'!H87*IF(G87="Y",-1,1))</f>
        <v/>
      </c>
    </row>
    <row r="88" spans="1:11" x14ac:dyDescent="0.35">
      <c r="A88" s="4" t="s">
        <v>73</v>
      </c>
      <c r="B88" s="5"/>
      <c r="C88" s="5"/>
      <c r="D88" s="1"/>
      <c r="E88" s="1"/>
      <c r="F88" s="1"/>
      <c r="G88" s="1"/>
      <c r="H88" s="2">
        <f t="shared" si="4"/>
        <v>161.44502617801047</v>
      </c>
      <c r="I88" s="3" t="str">
        <f t="shared" si="5"/>
        <v/>
      </c>
      <c r="J88" s="3" t="str">
        <f t="shared" si="6"/>
        <v/>
      </c>
      <c r="K88" s="6" t="str">
        <f>IF(F88="","",VLOOKUP(F88,$A$5:$B$14,2,0)*'2019-20'!H88*IF(G88="Y",-1,1))</f>
        <v/>
      </c>
    </row>
    <row r="89" spans="1:11" x14ac:dyDescent="0.35">
      <c r="A89" s="4" t="s">
        <v>74</v>
      </c>
      <c r="B89" s="5"/>
      <c r="C89" s="5"/>
      <c r="D89" s="1"/>
      <c r="E89" s="1"/>
      <c r="F89" s="1"/>
      <c r="G89" s="1"/>
      <c r="H89" s="2">
        <f t="shared" si="4"/>
        <v>161.44502617801047</v>
      </c>
      <c r="I89" s="3" t="str">
        <f t="shared" si="5"/>
        <v/>
      </c>
      <c r="J89" s="3" t="str">
        <f t="shared" si="6"/>
        <v/>
      </c>
      <c r="K89" s="6" t="str">
        <f>IF(F89="","",VLOOKUP(F89,$A$5:$B$14,2,0)*'2019-20'!H89*IF(G89="Y",-1,1))</f>
        <v/>
      </c>
    </row>
    <row r="90" spans="1:11" x14ac:dyDescent="0.35">
      <c r="A90" s="4" t="s">
        <v>75</v>
      </c>
      <c r="B90" s="5"/>
      <c r="C90" s="5"/>
      <c r="D90" s="1"/>
      <c r="E90" s="1"/>
      <c r="F90" s="1"/>
      <c r="G90" s="1"/>
      <c r="H90" s="2">
        <f t="shared" si="4"/>
        <v>161.44502617801047</v>
      </c>
      <c r="I90" s="3" t="str">
        <f t="shared" si="5"/>
        <v/>
      </c>
      <c r="J90" s="3" t="str">
        <f t="shared" si="6"/>
        <v/>
      </c>
      <c r="K90" s="6" t="str">
        <f>IF(F90="","",VLOOKUP(F90,$A$5:$B$14,2,0)*'2019-20'!H90*IF(G90="Y",-1,1))</f>
        <v/>
      </c>
    </row>
    <row r="91" spans="1:11" x14ac:dyDescent="0.35">
      <c r="A91" s="4" t="s">
        <v>76</v>
      </c>
      <c r="B91" s="5"/>
      <c r="C91" s="5"/>
      <c r="D91" s="1"/>
      <c r="E91" s="1"/>
      <c r="F91" s="1"/>
      <c r="G91" s="1"/>
      <c r="H91" s="2">
        <f t="shared" si="4"/>
        <v>161.44502617801047</v>
      </c>
      <c r="I91" s="3" t="str">
        <f t="shared" si="5"/>
        <v/>
      </c>
      <c r="J91" s="3" t="str">
        <f t="shared" si="6"/>
        <v/>
      </c>
      <c r="K91" s="6" t="str">
        <f>IF(F91="","",VLOOKUP(F91,$A$5:$B$14,2,0)*'2019-20'!H91*IF(G91="Y",-1,1))</f>
        <v/>
      </c>
    </row>
    <row r="92" spans="1:11" x14ac:dyDescent="0.35">
      <c r="A92" s="4" t="s">
        <v>77</v>
      </c>
      <c r="B92" s="5"/>
      <c r="C92" s="5"/>
      <c r="D92" s="1"/>
      <c r="E92" s="1"/>
      <c r="F92" s="1"/>
      <c r="G92" s="1"/>
      <c r="H92" s="2">
        <f t="shared" si="4"/>
        <v>161.44502617801047</v>
      </c>
      <c r="I92" s="3" t="str">
        <f t="shared" si="5"/>
        <v/>
      </c>
      <c r="J92" s="3" t="str">
        <f t="shared" si="6"/>
        <v/>
      </c>
      <c r="K92" s="6" t="str">
        <f>IF(F92="","",VLOOKUP(F92,$A$5:$B$14,2,0)*'2019-20'!H92*IF(G92="Y",-1,1))</f>
        <v/>
      </c>
    </row>
    <row r="93" spans="1:11" x14ac:dyDescent="0.35">
      <c r="A93" s="4" t="s">
        <v>78</v>
      </c>
      <c r="B93" s="5"/>
      <c r="C93" s="5"/>
      <c r="D93" s="1"/>
      <c r="E93" s="1"/>
      <c r="F93" s="1"/>
      <c r="G93" s="1"/>
      <c r="H93" s="2">
        <f t="shared" si="4"/>
        <v>161.44502617801047</v>
      </c>
      <c r="I93" s="3" t="str">
        <f t="shared" si="5"/>
        <v/>
      </c>
      <c r="J93" s="3" t="str">
        <f t="shared" si="6"/>
        <v/>
      </c>
      <c r="K93" s="6" t="str">
        <f>IF(F93="","",VLOOKUP(F93,$A$5:$B$14,2,0)*'2019-20'!H93*IF(G93="Y",-1,1))</f>
        <v/>
      </c>
    </row>
    <row r="94" spans="1:11" x14ac:dyDescent="0.35">
      <c r="A94" s="4" t="s">
        <v>79</v>
      </c>
      <c r="B94" s="5"/>
      <c r="C94" s="5"/>
      <c r="D94" s="1"/>
      <c r="E94" s="1"/>
      <c r="F94" s="1"/>
      <c r="G94" s="1"/>
      <c r="H94" s="2">
        <f t="shared" si="4"/>
        <v>161.44502617801047</v>
      </c>
      <c r="I94" s="3" t="str">
        <f t="shared" si="5"/>
        <v/>
      </c>
      <c r="J94" s="3" t="str">
        <f t="shared" si="6"/>
        <v/>
      </c>
      <c r="K94" s="6" t="str">
        <f>IF(F94="","",VLOOKUP(F94,$A$5:$B$14,2,0)*'2019-20'!H94*IF(G94="Y",-1,1))</f>
        <v/>
      </c>
    </row>
    <row r="95" spans="1:11" x14ac:dyDescent="0.35">
      <c r="A95" s="4" t="s">
        <v>80</v>
      </c>
      <c r="B95" s="5"/>
      <c r="C95" s="5"/>
      <c r="D95" s="1"/>
      <c r="E95" s="1"/>
      <c r="F95" s="1"/>
      <c r="G95" s="1"/>
      <c r="H95" s="2">
        <f t="shared" si="4"/>
        <v>161.44502617801047</v>
      </c>
      <c r="I95" s="3" t="str">
        <f t="shared" si="5"/>
        <v/>
      </c>
      <c r="J95" s="3" t="str">
        <f t="shared" si="6"/>
        <v/>
      </c>
      <c r="K95" s="6" t="str">
        <f>IF(F95="","",VLOOKUP(F95,$A$5:$B$14,2,0)*'2019-20'!H95*IF(G95="Y",-1,1))</f>
        <v/>
      </c>
    </row>
    <row r="96" spans="1:11" x14ac:dyDescent="0.35">
      <c r="A96" s="4" t="s">
        <v>81</v>
      </c>
      <c r="B96" s="5"/>
      <c r="C96" s="5"/>
      <c r="D96" s="1"/>
      <c r="E96" s="1"/>
      <c r="F96" s="1"/>
      <c r="G96" s="1"/>
      <c r="H96" s="2">
        <f t="shared" si="4"/>
        <v>161.44502617801047</v>
      </c>
      <c r="I96" s="3" t="str">
        <f t="shared" si="5"/>
        <v/>
      </c>
      <c r="J96" s="3" t="str">
        <f t="shared" si="6"/>
        <v/>
      </c>
      <c r="K96" s="6" t="str">
        <f>IF(F96="","",VLOOKUP(F96,$A$5:$B$14,2,0)*'2019-20'!H96*IF(G96="Y",-1,1))</f>
        <v/>
      </c>
    </row>
    <row r="97" spans="1:11" x14ac:dyDescent="0.35">
      <c r="A97" s="4" t="s">
        <v>82</v>
      </c>
      <c r="B97" s="5"/>
      <c r="C97" s="5"/>
      <c r="D97" s="1"/>
      <c r="E97" s="1"/>
      <c r="F97" s="1"/>
      <c r="G97" s="1"/>
      <c r="H97" s="2">
        <f t="shared" si="4"/>
        <v>161.44502617801047</v>
      </c>
      <c r="I97" s="3" t="str">
        <f t="shared" si="5"/>
        <v/>
      </c>
      <c r="J97" s="3" t="str">
        <f t="shared" si="6"/>
        <v/>
      </c>
      <c r="K97" s="6" t="str">
        <f>IF(F97="","",VLOOKUP(F97,$A$5:$B$14,2,0)*'2019-20'!H97*IF(G97="Y",-1,1))</f>
        <v/>
      </c>
    </row>
    <row r="98" spans="1:11" x14ac:dyDescent="0.35">
      <c r="A98" s="4" t="s">
        <v>83</v>
      </c>
      <c r="B98" s="5"/>
      <c r="C98" s="5"/>
      <c r="D98" s="1"/>
      <c r="E98" s="1"/>
      <c r="F98" s="1"/>
      <c r="G98" s="1"/>
      <c r="H98" s="2">
        <f t="shared" si="4"/>
        <v>161.44502617801047</v>
      </c>
      <c r="I98" s="3" t="str">
        <f t="shared" si="5"/>
        <v/>
      </c>
      <c r="J98" s="3" t="str">
        <f t="shared" si="6"/>
        <v/>
      </c>
      <c r="K98" s="6" t="str">
        <f>IF(F98="","",VLOOKUP(F98,$A$5:$B$14,2,0)*'2019-20'!H98*IF(G98="Y",-1,1))</f>
        <v/>
      </c>
    </row>
    <row r="99" spans="1:11" x14ac:dyDescent="0.35">
      <c r="A99" s="4" t="s">
        <v>84</v>
      </c>
      <c r="B99" s="5"/>
      <c r="C99" s="5"/>
      <c r="D99" s="1"/>
      <c r="E99" s="1"/>
      <c r="F99" s="1"/>
      <c r="G99" s="1"/>
      <c r="H99" s="2">
        <f t="shared" si="4"/>
        <v>161.44502617801047</v>
      </c>
      <c r="I99" s="3" t="str">
        <f t="shared" si="5"/>
        <v/>
      </c>
      <c r="J99" s="3" t="str">
        <f t="shared" si="6"/>
        <v/>
      </c>
      <c r="K99" s="6" t="str">
        <f>IF(F99="","",VLOOKUP(F99,$A$5:$B$14,2,0)*'2019-20'!H99*IF(G99="Y",-1,1))</f>
        <v/>
      </c>
    </row>
    <row r="100" spans="1:11" x14ac:dyDescent="0.35">
      <c r="A100" s="4" t="s">
        <v>85</v>
      </c>
      <c r="B100" s="5"/>
      <c r="C100" s="5"/>
      <c r="D100" s="1"/>
      <c r="E100" s="1"/>
      <c r="F100" s="1"/>
      <c r="G100" s="1"/>
      <c r="H100" s="2">
        <f t="shared" si="4"/>
        <v>161.44502617801047</v>
      </c>
      <c r="I100" s="3" t="str">
        <f t="shared" si="5"/>
        <v/>
      </c>
      <c r="J100" s="3" t="str">
        <f t="shared" si="6"/>
        <v/>
      </c>
      <c r="K100" s="6" t="str">
        <f>IF(F100="","",VLOOKUP(F100,$A$5:$B$14,2,0)*'2019-20'!H100*IF(G100="Y",-1,1))</f>
        <v/>
      </c>
    </row>
    <row r="101" spans="1:11" x14ac:dyDescent="0.35">
      <c r="A101" s="4" t="s">
        <v>86</v>
      </c>
      <c r="B101" s="5"/>
      <c r="C101" s="5"/>
      <c r="D101" s="1"/>
      <c r="E101" s="1"/>
      <c r="F101" s="1"/>
      <c r="G101" s="1"/>
      <c r="H101" s="2">
        <f t="shared" si="4"/>
        <v>161.44502617801047</v>
      </c>
      <c r="I101" s="3" t="str">
        <f t="shared" si="5"/>
        <v/>
      </c>
      <c r="J101" s="3" t="str">
        <f t="shared" si="6"/>
        <v/>
      </c>
      <c r="K101" s="6" t="str">
        <f>IF(F101="","",VLOOKUP(F101,$A$5:$B$14,2,0)*'2019-20'!H101*IF(G101="Y",-1,1))</f>
        <v/>
      </c>
    </row>
    <row r="102" spans="1:11" x14ac:dyDescent="0.35">
      <c r="A102" s="4" t="s">
        <v>87</v>
      </c>
      <c r="B102" s="5"/>
      <c r="C102" s="5"/>
      <c r="D102" s="1"/>
      <c r="E102" s="1"/>
      <c r="F102" s="1"/>
      <c r="G102" s="1"/>
      <c r="H102" s="2">
        <f t="shared" si="4"/>
        <v>161.44502617801047</v>
      </c>
      <c r="I102" s="3" t="str">
        <f t="shared" si="5"/>
        <v/>
      </c>
      <c r="J102" s="3" t="str">
        <f t="shared" si="6"/>
        <v/>
      </c>
      <c r="K102" s="6" t="str">
        <f>IF(F102="","",VLOOKUP(F102,$A$5:$B$14,2,0)*'2019-20'!H102*IF(G102="Y",-1,1))</f>
        <v/>
      </c>
    </row>
    <row r="103" spans="1:11" x14ac:dyDescent="0.35">
      <c r="A103" s="4" t="s">
        <v>88</v>
      </c>
      <c r="B103" s="5"/>
      <c r="C103" s="5"/>
      <c r="D103" s="1"/>
      <c r="E103" s="1"/>
      <c r="F103" s="1"/>
      <c r="G103" s="1"/>
      <c r="H103" s="2">
        <f t="shared" si="4"/>
        <v>161.44502617801047</v>
      </c>
      <c r="I103" s="3" t="str">
        <f t="shared" si="5"/>
        <v/>
      </c>
      <c r="J103" s="3" t="str">
        <f t="shared" si="6"/>
        <v/>
      </c>
      <c r="K103" s="6" t="str">
        <f>IF(F103="","",VLOOKUP(F103,$A$5:$B$14,2,0)*'2019-20'!H103*IF(G103="Y",-1,1))</f>
        <v/>
      </c>
    </row>
    <row r="104" spans="1:11" x14ac:dyDescent="0.35">
      <c r="A104" s="4" t="s">
        <v>89</v>
      </c>
      <c r="B104" s="5"/>
      <c r="C104" s="5"/>
      <c r="D104" s="1"/>
      <c r="E104" s="1"/>
      <c r="F104" s="1"/>
      <c r="G104" s="1"/>
      <c r="H104" s="2">
        <f t="shared" si="4"/>
        <v>161.44502617801047</v>
      </c>
      <c r="I104" s="3" t="str">
        <f t="shared" si="5"/>
        <v/>
      </c>
      <c r="J104" s="3" t="str">
        <f t="shared" si="6"/>
        <v/>
      </c>
      <c r="K104" s="6" t="str">
        <f>IF(F104="","",VLOOKUP(F104,$A$5:$B$14,2,0)*'2019-20'!H104*IF(G104="Y",-1,1))</f>
        <v/>
      </c>
    </row>
    <row r="105" spans="1:11" x14ac:dyDescent="0.35">
      <c r="A105" s="4" t="s">
        <v>90</v>
      </c>
      <c r="B105" s="5"/>
      <c r="C105" s="5"/>
      <c r="D105" s="1"/>
      <c r="E105" s="1"/>
      <c r="F105" s="1"/>
      <c r="G105" s="1"/>
      <c r="H105" s="2">
        <f t="shared" si="4"/>
        <v>161.44502617801047</v>
      </c>
      <c r="I105" s="3" t="str">
        <f t="shared" si="5"/>
        <v/>
      </c>
      <c r="J105" s="3" t="str">
        <f t="shared" si="6"/>
        <v/>
      </c>
      <c r="K105" s="6" t="str">
        <f>IF(F105="","",VLOOKUP(F105,$A$5:$B$14,2,0)*'2019-20'!H105*IF(G105="Y",-1,1))</f>
        <v/>
      </c>
    </row>
    <row r="106" spans="1:11" x14ac:dyDescent="0.35">
      <c r="A106" s="4" t="s">
        <v>91</v>
      </c>
      <c r="B106" s="5"/>
      <c r="C106" s="5"/>
      <c r="D106" s="1"/>
      <c r="E106" s="1"/>
      <c r="F106" s="1"/>
      <c r="G106" s="1"/>
      <c r="H106" s="2">
        <f t="shared" si="4"/>
        <v>161.44502617801047</v>
      </c>
      <c r="I106" s="3" t="str">
        <f t="shared" si="5"/>
        <v/>
      </c>
      <c r="J106" s="3" t="str">
        <f t="shared" si="6"/>
        <v/>
      </c>
      <c r="K106" s="6" t="str">
        <f>IF(F106="","",VLOOKUP(F106,$A$5:$B$14,2,0)*'2019-20'!H106*IF(G106="Y",-1,1))</f>
        <v/>
      </c>
    </row>
    <row r="107" spans="1:11" x14ac:dyDescent="0.35">
      <c r="A107" s="4" t="s">
        <v>92</v>
      </c>
      <c r="B107" s="5"/>
      <c r="C107" s="5"/>
      <c r="D107" s="1"/>
      <c r="E107" s="1"/>
      <c r="F107" s="1"/>
      <c r="G107" s="1"/>
      <c r="H107" s="2">
        <f t="shared" si="4"/>
        <v>161.44502617801047</v>
      </c>
      <c r="I107" s="3" t="str">
        <f t="shared" si="5"/>
        <v/>
      </c>
      <c r="J107" s="3" t="str">
        <f t="shared" si="6"/>
        <v/>
      </c>
      <c r="K107" s="6" t="str">
        <f>IF(F107="","",VLOOKUP(F107,$A$5:$B$14,2,0)*'2019-20'!H107*IF(G107="Y",-1,1))</f>
        <v/>
      </c>
    </row>
    <row r="108" spans="1:11" x14ac:dyDescent="0.35">
      <c r="A108" s="4" t="s">
        <v>93</v>
      </c>
      <c r="B108" s="5"/>
      <c r="C108" s="5"/>
      <c r="D108" s="1"/>
      <c r="E108" s="1"/>
      <c r="F108" s="1"/>
      <c r="G108" s="1"/>
      <c r="H108" s="2">
        <f t="shared" si="4"/>
        <v>161.44502617801047</v>
      </c>
      <c r="I108" s="3" t="str">
        <f t="shared" si="5"/>
        <v/>
      </c>
      <c r="J108" s="3" t="str">
        <f t="shared" si="6"/>
        <v/>
      </c>
      <c r="K108" s="6" t="str">
        <f>IF(F108="","",VLOOKUP(F108,$A$5:$B$14,2,0)*'2019-20'!H108*IF(G108="Y",-1,1))</f>
        <v/>
      </c>
    </row>
    <row r="109" spans="1:11" x14ac:dyDescent="0.35">
      <c r="A109" s="4" t="s">
        <v>94</v>
      </c>
      <c r="B109" s="5"/>
      <c r="C109" s="5"/>
      <c r="D109" s="1"/>
      <c r="E109" s="1"/>
      <c r="F109" s="1"/>
      <c r="G109" s="1"/>
      <c r="H109" s="2">
        <f t="shared" si="4"/>
        <v>161.44502617801047</v>
      </c>
      <c r="I109" s="3" t="str">
        <f t="shared" si="5"/>
        <v/>
      </c>
      <c r="J109" s="3" t="str">
        <f t="shared" si="6"/>
        <v/>
      </c>
      <c r="K109" s="6" t="str">
        <f>IF(F109="","",VLOOKUP(F109,$A$5:$B$14,2,0)*'2019-20'!H109*IF(G109="Y",-1,1))</f>
        <v/>
      </c>
    </row>
    <row r="110" spans="1:11" x14ac:dyDescent="0.35">
      <c r="A110" s="4" t="s">
        <v>95</v>
      </c>
      <c r="B110" s="5"/>
      <c r="C110" s="5"/>
      <c r="D110" s="1"/>
      <c r="E110" s="1"/>
      <c r="F110" s="1"/>
      <c r="G110" s="1"/>
      <c r="H110" s="2">
        <f t="shared" si="4"/>
        <v>161.44502617801047</v>
      </c>
      <c r="I110" s="3" t="str">
        <f t="shared" si="5"/>
        <v/>
      </c>
      <c r="J110" s="3" t="str">
        <f t="shared" si="6"/>
        <v/>
      </c>
      <c r="K110" s="6" t="str">
        <f>IF(F110="","",VLOOKUP(F110,$A$5:$B$14,2,0)*'2019-20'!H110*IF(G110="Y",-1,1))</f>
        <v/>
      </c>
    </row>
    <row r="111" spans="1:11" x14ac:dyDescent="0.35">
      <c r="A111" s="4" t="s">
        <v>96</v>
      </c>
      <c r="B111" s="5"/>
      <c r="C111" s="5"/>
      <c r="D111" s="1"/>
      <c r="E111" s="1"/>
      <c r="F111" s="1"/>
      <c r="G111" s="1"/>
      <c r="H111" s="2">
        <f t="shared" si="4"/>
        <v>161.44502617801047</v>
      </c>
      <c r="I111" s="3" t="str">
        <f t="shared" si="5"/>
        <v/>
      </c>
      <c r="J111" s="3" t="str">
        <f t="shared" si="6"/>
        <v/>
      </c>
      <c r="K111" s="6" t="str">
        <f>IF(F111="","",VLOOKUP(F111,$A$5:$B$14,2,0)*'2019-20'!H111*IF(G111="Y",-1,1))</f>
        <v/>
      </c>
    </row>
    <row r="112" spans="1:11" x14ac:dyDescent="0.35">
      <c r="A112" s="4" t="s">
        <v>97</v>
      </c>
      <c r="B112" s="5"/>
      <c r="C112" s="5"/>
      <c r="D112" s="1"/>
      <c r="E112" s="1"/>
      <c r="F112" s="1"/>
      <c r="G112" s="1"/>
      <c r="H112" s="2">
        <f t="shared" si="4"/>
        <v>161.44502617801047</v>
      </c>
      <c r="I112" s="3" t="str">
        <f t="shared" si="5"/>
        <v/>
      </c>
      <c r="J112" s="3" t="str">
        <f t="shared" si="6"/>
        <v/>
      </c>
      <c r="K112" s="6" t="str">
        <f>IF(F112="","",VLOOKUP(F112,$A$5:$B$14,2,0)*'2019-20'!H112*IF(G112="Y",-1,1))</f>
        <v/>
      </c>
    </row>
    <row r="113" spans="1:11" x14ac:dyDescent="0.35">
      <c r="A113" s="4" t="s">
        <v>98</v>
      </c>
      <c r="B113" s="5"/>
      <c r="C113" s="5"/>
      <c r="D113" s="1"/>
      <c r="E113" s="1"/>
      <c r="F113" s="1"/>
      <c r="G113" s="1"/>
      <c r="H113" s="2">
        <f t="shared" si="4"/>
        <v>161.44502617801047</v>
      </c>
      <c r="I113" s="3" t="str">
        <f t="shared" si="5"/>
        <v/>
      </c>
      <c r="J113" s="3" t="str">
        <f t="shared" si="6"/>
        <v/>
      </c>
      <c r="K113" s="6" t="str">
        <f>IF(F113="","",VLOOKUP(F113,$A$5:$B$14,2,0)*'2019-20'!H113*IF(G113="Y",-1,1))</f>
        <v/>
      </c>
    </row>
    <row r="114" spans="1:11" x14ac:dyDescent="0.35">
      <c r="A114" s="4" t="s">
        <v>99</v>
      </c>
      <c r="B114" s="5"/>
      <c r="C114" s="5"/>
      <c r="D114" s="1"/>
      <c r="E114" s="1"/>
      <c r="F114" s="1"/>
      <c r="G114" s="1"/>
      <c r="H114" s="2">
        <f t="shared" si="4"/>
        <v>161.44502617801047</v>
      </c>
      <c r="I114" s="3" t="str">
        <f t="shared" si="5"/>
        <v/>
      </c>
      <c r="J114" s="3" t="str">
        <f t="shared" si="6"/>
        <v/>
      </c>
      <c r="K114" s="6" t="str">
        <f>IF(F114="","",VLOOKUP(F114,$A$5:$B$14,2,0)*'2019-20'!H114*IF(G114="Y",-1,1))</f>
        <v/>
      </c>
    </row>
    <row r="115" spans="1:11" x14ac:dyDescent="0.35">
      <c r="A115" s="4" t="s">
        <v>100</v>
      </c>
      <c r="B115" s="5"/>
      <c r="C115" s="5"/>
      <c r="D115" s="1"/>
      <c r="E115" s="1"/>
      <c r="F115" s="1"/>
      <c r="G115" s="1"/>
      <c r="H115" s="2">
        <f t="shared" si="4"/>
        <v>161.44502617801047</v>
      </c>
      <c r="I115" s="3" t="str">
        <f t="shared" si="5"/>
        <v/>
      </c>
      <c r="J115" s="3" t="str">
        <f t="shared" si="6"/>
        <v/>
      </c>
      <c r="K115" s="6" t="str">
        <f>IF(F115="","",VLOOKUP(F115,$A$5:$B$14,2,0)*'2019-20'!H115*IF(G115="Y",-1,1))</f>
        <v/>
      </c>
    </row>
    <row r="116" spans="1:11" x14ac:dyDescent="0.35">
      <c r="A116" s="4" t="s">
        <v>101</v>
      </c>
      <c r="B116" s="5"/>
      <c r="C116" s="5"/>
      <c r="D116" s="1"/>
      <c r="E116" s="1"/>
      <c r="F116" s="1"/>
      <c r="G116" s="1"/>
      <c r="H116" s="2">
        <f t="shared" si="4"/>
        <v>161.44502617801047</v>
      </c>
      <c r="I116" s="3" t="str">
        <f t="shared" si="5"/>
        <v/>
      </c>
      <c r="J116" s="3" t="str">
        <f t="shared" si="6"/>
        <v/>
      </c>
      <c r="K116" s="6" t="str">
        <f>IF(F116="","",VLOOKUP(F116,$A$5:$B$14,2,0)*'2019-20'!H116*IF(G116="Y",-1,1))</f>
        <v/>
      </c>
    </row>
    <row r="117" spans="1:11" x14ac:dyDescent="0.35">
      <c r="A117" s="4" t="s">
        <v>102</v>
      </c>
      <c r="B117" s="5"/>
      <c r="C117" s="5"/>
      <c r="D117" s="1"/>
      <c r="E117" s="1"/>
      <c r="F117" s="1"/>
      <c r="G117" s="1"/>
      <c r="H117" s="2">
        <f t="shared" si="4"/>
        <v>161.44502617801047</v>
      </c>
      <c r="I117" s="3" t="str">
        <f t="shared" si="5"/>
        <v/>
      </c>
      <c r="J117" s="3" t="str">
        <f t="shared" si="6"/>
        <v/>
      </c>
      <c r="K117" s="6" t="str">
        <f>IF(F117="","",VLOOKUP(F117,$A$5:$B$14,2,0)*'2019-20'!H117*IF(G117="Y",-1,1))</f>
        <v/>
      </c>
    </row>
  </sheetData>
  <sheetProtection sheet="1" formatCells="0"/>
  <conditionalFormatting sqref="D18:F117">
    <cfRule type="expression" dxfId="11" priority="1">
      <formula>COUNTBLANK($D18:$F18)&lt;2</formula>
    </cfRule>
  </conditionalFormatting>
  <dataValidations count="3">
    <dataValidation type="list" allowBlank="1" showInputMessage="1" showErrorMessage="1" sqref="G18:G117" xr:uid="{F9C97701-1638-4819-9BC9-D2FD598E40AA}">
      <formula1>"Y,N"</formula1>
    </dataValidation>
    <dataValidation type="list" allowBlank="1" showInputMessage="1" showErrorMessage="1" sqref="F18:F117" xr:uid="{3F764C51-F449-4B21-9B1E-9B2B1939E097}">
      <formula1>"0,1,2,3,4,4+,5,5+,6"</formula1>
    </dataValidation>
    <dataValidation type="date" allowBlank="1" showInputMessage="1" showErrorMessage="1" sqref="B18:C117" xr:uid="{5CDAE9BE-E1DA-4908-84B1-2F399A4AADDA}">
      <formula1>43556</formula1>
      <formula2>43921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14BF-8DEC-44C0-9C14-3F7DEAABEDB4}">
  <sheetPr codeName="Sheet5"/>
  <dimension ref="A1:L117"/>
  <sheetViews>
    <sheetView workbookViewId="0">
      <selection activeCell="I18" sqref="I18:K117"/>
    </sheetView>
  </sheetViews>
  <sheetFormatPr defaultRowHeight="15.5" x14ac:dyDescent="0.35"/>
  <cols>
    <col min="1" max="1" width="20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49" t="s">
        <v>135</v>
      </c>
      <c r="B1" s="16"/>
      <c r="C1" s="16"/>
      <c r="D1" s="16"/>
      <c r="E1" s="16"/>
      <c r="F1" s="16"/>
      <c r="G1" s="16"/>
      <c r="H1" s="17"/>
      <c r="I1" s="17"/>
      <c r="J1" s="17"/>
      <c r="K1" s="17"/>
    </row>
    <row r="2" spans="1:11" x14ac:dyDescent="0.35">
      <c r="A2" s="50" t="s">
        <v>106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5" customHeight="1" x14ac:dyDescent="0.35">
      <c r="A3" s="50" t="s">
        <v>136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0"/>
      <c r="D15" s="47"/>
      <c r="G15" s="48"/>
    </row>
    <row r="16" spans="1:11" ht="43.5" customHeight="1" x14ac:dyDescent="0.35">
      <c r="D16" s="46" t="s">
        <v>103</v>
      </c>
      <c r="E16" s="46"/>
      <c r="F16" s="46"/>
      <c r="G16" s="48"/>
      <c r="H16" s="7"/>
    </row>
    <row r="17" spans="1:12" ht="65" customHeight="1" x14ac:dyDescent="0.35">
      <c r="A17" s="40" t="s">
        <v>0</v>
      </c>
      <c r="B17" s="40" t="s">
        <v>120</v>
      </c>
      <c r="C17" s="40" t="s">
        <v>121</v>
      </c>
      <c r="D17" s="32" t="s">
        <v>122</v>
      </c>
      <c r="E17" s="32" t="s">
        <v>124</v>
      </c>
      <c r="F17" s="32" t="s">
        <v>16</v>
      </c>
      <c r="G17" s="32" t="s">
        <v>127</v>
      </c>
      <c r="H17" s="9"/>
      <c r="I17" s="40" t="s">
        <v>125</v>
      </c>
      <c r="J17" s="40" t="s">
        <v>126</v>
      </c>
      <c r="K17" s="40" t="s">
        <v>123</v>
      </c>
    </row>
    <row r="18" spans="1:12" x14ac:dyDescent="0.35">
      <c r="A18" s="4" t="s">
        <v>1</v>
      </c>
      <c r="B18" s="28">
        <v>43922</v>
      </c>
      <c r="C18" s="28">
        <v>44286</v>
      </c>
      <c r="D18" s="1"/>
      <c r="E18" s="1"/>
      <c r="F18" s="1">
        <v>2</v>
      </c>
      <c r="G18" s="1"/>
      <c r="H18" s="2">
        <f t="shared" ref="H18:H49" si="0">IF(C18="",NETWORKDAYS(B18,"31/03/2021",Holidays),IF(C18&gt;DATE(2021,3,31),NETWORKDAYS(B18,"31/03/2021",Holidays),NETWORKDAYS(B18,C18,Holidays)))/190</f>
        <v>1</v>
      </c>
      <c r="I18" s="3" t="str">
        <f>IF(D18="","",IF(ROUND(((D18*$B$4)-6000)*H18,0)&lt;0,0,ROUND(((D18*$B$4)-6000)*H18*IF(G18="Y",-1,1),0)))</f>
        <v/>
      </c>
      <c r="J18" s="3" t="str">
        <f>IF(E18="","",ROUND(((E18*$B$4))*H18*IF(G18="Y",-1,1),0))</f>
        <v/>
      </c>
      <c r="K18" s="6">
        <f>IF(F18="","",VLOOKUP(F18,$A$5:$B$14,2,0)*'2020-21'!H18*IF(G18="Y",-1,1))</f>
        <v>2700</v>
      </c>
    </row>
    <row r="19" spans="1:12" x14ac:dyDescent="0.35">
      <c r="A19" s="4" t="s">
        <v>2</v>
      </c>
      <c r="B19" s="28"/>
      <c r="C19" s="28"/>
      <c r="D19" s="1"/>
      <c r="E19" s="1"/>
      <c r="F19" s="1"/>
      <c r="G19" s="1"/>
      <c r="H19" s="2">
        <f t="shared" si="0"/>
        <v>163.29473684210527</v>
      </c>
      <c r="I19" s="3" t="str">
        <f t="shared" ref="I19:I82" si="1">IF(D19="","",IF(ROUND(((D19*$B$4)-6000)*H19,0)&lt;0,0,ROUND(((D19*$B$4)-6000)*H19*IF(G19="Y",-1,1),0)))</f>
        <v/>
      </c>
      <c r="J19" s="3" t="str">
        <f t="shared" ref="J19:J82" si="2">IF(E19="","",ROUND(((E19*$B$4))*H19*IF(G19="Y",-1,1),0))</f>
        <v/>
      </c>
      <c r="K19" s="6" t="str">
        <f>IF(F19="","",VLOOKUP(F19,$A$5:$B$14,2,0)*'2020-21'!H19*IF(G19="Y",-1,1))</f>
        <v/>
      </c>
    </row>
    <row r="20" spans="1:12" x14ac:dyDescent="0.35">
      <c r="A20" s="4" t="s">
        <v>3</v>
      </c>
      <c r="B20" s="28"/>
      <c r="C20" s="28"/>
      <c r="D20" s="1"/>
      <c r="E20" s="1"/>
      <c r="F20" s="1"/>
      <c r="G20" s="1"/>
      <c r="H20" s="2">
        <f t="shared" si="0"/>
        <v>163.29473684210527</v>
      </c>
      <c r="I20" s="3" t="str">
        <f t="shared" si="1"/>
        <v/>
      </c>
      <c r="J20" s="3" t="str">
        <f t="shared" si="2"/>
        <v/>
      </c>
      <c r="K20" s="6" t="str">
        <f>IF(F20="","",VLOOKUP(F20,$A$5:$B$14,2,0)*'2020-21'!H20*IF(G20="Y",-1,1))</f>
        <v/>
      </c>
    </row>
    <row r="21" spans="1:12" x14ac:dyDescent="0.35">
      <c r="A21" s="4" t="s">
        <v>4</v>
      </c>
      <c r="B21" s="29"/>
      <c r="C21" s="28"/>
      <c r="D21" s="1"/>
      <c r="E21" s="1"/>
      <c r="F21" s="1"/>
      <c r="G21" s="1"/>
      <c r="H21" s="2">
        <f t="shared" si="0"/>
        <v>163.29473684210527</v>
      </c>
      <c r="I21" s="3" t="str">
        <f t="shared" si="1"/>
        <v/>
      </c>
      <c r="J21" s="3" t="str">
        <f t="shared" si="2"/>
        <v/>
      </c>
      <c r="K21" s="6" t="str">
        <f>IF(F21="","",VLOOKUP(F21,$A$5:$B$14,2,0)*'2020-21'!H21*IF(G21="Y",-1,1))</f>
        <v/>
      </c>
    </row>
    <row r="22" spans="1:12" x14ac:dyDescent="0.35">
      <c r="A22" s="4" t="s">
        <v>5</v>
      </c>
      <c r="B22" s="29"/>
      <c r="C22" s="28"/>
      <c r="D22" s="1"/>
      <c r="E22" s="1"/>
      <c r="F22" s="1"/>
      <c r="G22" s="1"/>
      <c r="H22" s="2">
        <f t="shared" si="0"/>
        <v>163.29473684210527</v>
      </c>
      <c r="I22" s="3" t="str">
        <f t="shared" si="1"/>
        <v/>
      </c>
      <c r="J22" s="3" t="str">
        <f t="shared" si="2"/>
        <v/>
      </c>
      <c r="K22" s="6" t="str">
        <f>IF(F22="","",VLOOKUP(F22,$A$5:$B$14,2,0)*'2020-21'!H22*IF(G22="Y",-1,1))</f>
        <v/>
      </c>
      <c r="L22" s="30"/>
    </row>
    <row r="23" spans="1:12" x14ac:dyDescent="0.35">
      <c r="A23" s="4" t="s">
        <v>6</v>
      </c>
      <c r="B23" s="29"/>
      <c r="C23" s="28"/>
      <c r="D23" s="1"/>
      <c r="E23" s="1"/>
      <c r="F23" s="1"/>
      <c r="G23" s="1"/>
      <c r="H23" s="2">
        <f t="shared" si="0"/>
        <v>163.29473684210527</v>
      </c>
      <c r="I23" s="3" t="str">
        <f t="shared" si="1"/>
        <v/>
      </c>
      <c r="J23" s="3" t="str">
        <f t="shared" si="2"/>
        <v/>
      </c>
      <c r="K23" s="6" t="str">
        <f>IF(F23="","",VLOOKUP(F23,$A$5:$B$14,2,0)*'2020-21'!H23*IF(G23="Y",-1,1))</f>
        <v/>
      </c>
    </row>
    <row r="24" spans="1:12" x14ac:dyDescent="0.35">
      <c r="A24" s="4" t="s">
        <v>7</v>
      </c>
      <c r="B24" s="29"/>
      <c r="C24" s="28"/>
      <c r="D24" s="1"/>
      <c r="E24" s="1"/>
      <c r="F24" s="1"/>
      <c r="G24" s="1"/>
      <c r="H24" s="2">
        <f t="shared" si="0"/>
        <v>163.29473684210527</v>
      </c>
      <c r="I24" s="3" t="str">
        <f t="shared" si="1"/>
        <v/>
      </c>
      <c r="J24" s="3" t="str">
        <f t="shared" si="2"/>
        <v/>
      </c>
      <c r="K24" s="6" t="str">
        <f>IF(F24="","",VLOOKUP(F24,$A$5:$B$14,2,0)*'2020-21'!H24*IF(G24="Y",-1,1))</f>
        <v/>
      </c>
    </row>
    <row r="25" spans="1:12" x14ac:dyDescent="0.35">
      <c r="A25" s="4" t="s">
        <v>8</v>
      </c>
      <c r="B25" s="28"/>
      <c r="C25" s="29"/>
      <c r="D25" s="1"/>
      <c r="E25" s="1"/>
      <c r="F25" s="1"/>
      <c r="G25" s="1"/>
      <c r="H25" s="2">
        <f t="shared" si="0"/>
        <v>163.29473684210527</v>
      </c>
      <c r="I25" s="3" t="str">
        <f t="shared" si="1"/>
        <v/>
      </c>
      <c r="J25" s="3" t="str">
        <f t="shared" si="2"/>
        <v/>
      </c>
      <c r="K25" s="6" t="str">
        <f>IF(F25="","",VLOOKUP(F25,$A$5:$B$14,2,0)*'2020-21'!H25*IF(G25="Y",-1,1))</f>
        <v/>
      </c>
    </row>
    <row r="26" spans="1:12" x14ac:dyDescent="0.35">
      <c r="A26" s="4" t="s">
        <v>9</v>
      </c>
      <c r="B26" s="28"/>
      <c r="C26" s="29"/>
      <c r="D26" s="1"/>
      <c r="E26" s="1"/>
      <c r="F26" s="1"/>
      <c r="G26" s="1"/>
      <c r="H26" s="2">
        <f t="shared" si="0"/>
        <v>163.29473684210527</v>
      </c>
      <c r="I26" s="3" t="str">
        <f t="shared" si="1"/>
        <v/>
      </c>
      <c r="J26" s="3" t="str">
        <f t="shared" si="2"/>
        <v/>
      </c>
      <c r="K26" s="6" t="str">
        <f>IF(F26="","",VLOOKUP(F26,$A$5:$B$14,2,0)*'2020-21'!H26*IF(G26="Y",-1,1))</f>
        <v/>
      </c>
    </row>
    <row r="27" spans="1:12" x14ac:dyDescent="0.35">
      <c r="A27" s="4" t="s">
        <v>10</v>
      </c>
      <c r="B27" s="28"/>
      <c r="C27" s="29"/>
      <c r="D27" s="1"/>
      <c r="E27" s="1"/>
      <c r="F27" s="1"/>
      <c r="G27" s="1"/>
      <c r="H27" s="2">
        <f t="shared" si="0"/>
        <v>163.29473684210527</v>
      </c>
      <c r="I27" s="3" t="str">
        <f t="shared" si="1"/>
        <v/>
      </c>
      <c r="J27" s="3" t="str">
        <f t="shared" si="2"/>
        <v/>
      </c>
      <c r="K27" s="6" t="str">
        <f>IF(F27="","",VLOOKUP(F27,$A$5:$B$14,2,0)*'2020-21'!H27*IF(G27="Y",-1,1))</f>
        <v/>
      </c>
    </row>
    <row r="28" spans="1:12" x14ac:dyDescent="0.35">
      <c r="A28" s="4" t="s">
        <v>11</v>
      </c>
      <c r="B28" s="28"/>
      <c r="C28" s="29"/>
      <c r="D28" s="1"/>
      <c r="E28" s="1"/>
      <c r="F28" s="1"/>
      <c r="G28" s="1"/>
      <c r="H28" s="2">
        <f t="shared" si="0"/>
        <v>163.29473684210527</v>
      </c>
      <c r="I28" s="3" t="str">
        <f t="shared" si="1"/>
        <v/>
      </c>
      <c r="J28" s="3" t="str">
        <f t="shared" si="2"/>
        <v/>
      </c>
      <c r="K28" s="6" t="str">
        <f>IF(F28="","",VLOOKUP(F28,$A$5:$B$14,2,0)*'2020-21'!H28*IF(G28="Y",-1,1))</f>
        <v/>
      </c>
    </row>
    <row r="29" spans="1:12" x14ac:dyDescent="0.35">
      <c r="A29" s="4" t="s">
        <v>12</v>
      </c>
      <c r="B29" s="28"/>
      <c r="C29" s="29"/>
      <c r="D29" s="1"/>
      <c r="E29" s="1"/>
      <c r="F29" s="1"/>
      <c r="G29" s="1"/>
      <c r="H29" s="2">
        <f t="shared" si="0"/>
        <v>163.29473684210527</v>
      </c>
      <c r="I29" s="3" t="str">
        <f t="shared" si="1"/>
        <v/>
      </c>
      <c r="J29" s="3" t="str">
        <f t="shared" si="2"/>
        <v/>
      </c>
      <c r="K29" s="6" t="str">
        <f>IF(F29="","",VLOOKUP(F29,$A$5:$B$14,2,0)*'2020-21'!H29*IF(G29="Y",-1,1))</f>
        <v/>
      </c>
    </row>
    <row r="30" spans="1:12" x14ac:dyDescent="0.35">
      <c r="A30" s="4" t="s">
        <v>13</v>
      </c>
      <c r="B30" s="28"/>
      <c r="C30" s="29"/>
      <c r="D30" s="1"/>
      <c r="E30" s="1"/>
      <c r="F30" s="1"/>
      <c r="G30" s="1"/>
      <c r="H30" s="2">
        <f t="shared" si="0"/>
        <v>163.29473684210527</v>
      </c>
      <c r="I30" s="3" t="str">
        <f t="shared" si="1"/>
        <v/>
      </c>
      <c r="J30" s="3" t="str">
        <f t="shared" si="2"/>
        <v/>
      </c>
      <c r="K30" s="6" t="str">
        <f>IF(F30="","",VLOOKUP(F30,$A$5:$B$14,2,0)*'2020-21'!H30*IF(G30="Y",-1,1))</f>
        <v/>
      </c>
    </row>
    <row r="31" spans="1:12" x14ac:dyDescent="0.35">
      <c r="A31" s="4" t="s">
        <v>14</v>
      </c>
      <c r="B31" s="28"/>
      <c r="C31" s="29"/>
      <c r="D31" s="1"/>
      <c r="E31" s="1"/>
      <c r="F31" s="1"/>
      <c r="G31" s="1"/>
      <c r="H31" s="2">
        <f t="shared" si="0"/>
        <v>163.29473684210527</v>
      </c>
      <c r="I31" s="3" t="str">
        <f t="shared" si="1"/>
        <v/>
      </c>
      <c r="J31" s="3" t="str">
        <f t="shared" si="2"/>
        <v/>
      </c>
      <c r="K31" s="6" t="str">
        <f>IF(F31="","",VLOOKUP(F31,$A$5:$B$14,2,0)*'2020-21'!H31*IF(G31="Y",-1,1))</f>
        <v/>
      </c>
    </row>
    <row r="32" spans="1:12" x14ac:dyDescent="0.35">
      <c r="A32" s="4" t="s">
        <v>15</v>
      </c>
      <c r="B32" s="29"/>
      <c r="C32" s="28"/>
      <c r="D32" s="1"/>
      <c r="E32" s="1"/>
      <c r="F32" s="1"/>
      <c r="G32" s="1"/>
      <c r="H32" s="2">
        <f t="shared" si="0"/>
        <v>163.29473684210527</v>
      </c>
      <c r="I32" s="3" t="str">
        <f t="shared" si="1"/>
        <v/>
      </c>
      <c r="J32" s="3" t="str">
        <f t="shared" si="2"/>
        <v/>
      </c>
      <c r="K32" s="6" t="str">
        <f>IF(F32="","",VLOOKUP(F32,$A$5:$B$14,2,0)*'2020-21'!H32*IF(G32="Y",-1,1))</f>
        <v/>
      </c>
    </row>
    <row r="33" spans="1:11" x14ac:dyDescent="0.35">
      <c r="A33" s="4" t="s">
        <v>18</v>
      </c>
      <c r="B33" s="29"/>
      <c r="C33" s="28"/>
      <c r="D33" s="1"/>
      <c r="E33" s="1"/>
      <c r="F33" s="1"/>
      <c r="G33" s="1"/>
      <c r="H33" s="2">
        <f t="shared" si="0"/>
        <v>163.29473684210527</v>
      </c>
      <c r="I33" s="3" t="str">
        <f t="shared" si="1"/>
        <v/>
      </c>
      <c r="J33" s="3" t="str">
        <f t="shared" si="2"/>
        <v/>
      </c>
      <c r="K33" s="6" t="str">
        <f>IF(F33="","",VLOOKUP(F33,$A$5:$B$14,2,0)*'2020-21'!H33*IF(G33="Y",-1,1))</f>
        <v/>
      </c>
    </row>
    <row r="34" spans="1:11" x14ac:dyDescent="0.35">
      <c r="A34" s="4" t="s">
        <v>19</v>
      </c>
      <c r="B34" s="29"/>
      <c r="C34" s="28"/>
      <c r="D34" s="1"/>
      <c r="E34" s="1"/>
      <c r="F34" s="1"/>
      <c r="G34" s="1"/>
      <c r="H34" s="2">
        <f t="shared" si="0"/>
        <v>163.29473684210527</v>
      </c>
      <c r="I34" s="3" t="str">
        <f t="shared" si="1"/>
        <v/>
      </c>
      <c r="J34" s="3" t="str">
        <f t="shared" si="2"/>
        <v/>
      </c>
      <c r="K34" s="6" t="str">
        <f>IF(F34="","",VLOOKUP(F34,$A$5:$B$14,2,0)*'2020-21'!H34*IF(G34="Y",-1,1))</f>
        <v/>
      </c>
    </row>
    <row r="35" spans="1:11" x14ac:dyDescent="0.35">
      <c r="A35" s="4" t="s">
        <v>20</v>
      </c>
      <c r="B35" s="29"/>
      <c r="C35" s="28"/>
      <c r="D35" s="1"/>
      <c r="E35" s="1"/>
      <c r="F35" s="1"/>
      <c r="G35" s="1"/>
      <c r="H35" s="2">
        <f t="shared" si="0"/>
        <v>163.29473684210527</v>
      </c>
      <c r="I35" s="3" t="str">
        <f t="shared" si="1"/>
        <v/>
      </c>
      <c r="J35" s="3" t="str">
        <f t="shared" si="2"/>
        <v/>
      </c>
      <c r="K35" s="6" t="str">
        <f>IF(F35="","",VLOOKUP(F35,$A$5:$B$14,2,0)*'2020-21'!H35*IF(G35="Y",-1,1))</f>
        <v/>
      </c>
    </row>
    <row r="36" spans="1:11" x14ac:dyDescent="0.35">
      <c r="A36" s="4" t="s">
        <v>21</v>
      </c>
      <c r="B36" s="29"/>
      <c r="C36" s="28"/>
      <c r="D36" s="1"/>
      <c r="E36" s="1"/>
      <c r="F36" s="1"/>
      <c r="G36" s="1"/>
      <c r="H36" s="2">
        <f t="shared" si="0"/>
        <v>163.29473684210527</v>
      </c>
      <c r="I36" s="3" t="str">
        <f t="shared" si="1"/>
        <v/>
      </c>
      <c r="J36" s="3" t="str">
        <f t="shared" si="2"/>
        <v/>
      </c>
      <c r="K36" s="6" t="str">
        <f>IF(F36="","",VLOOKUP(F36,$A$5:$B$14,2,0)*'2020-21'!H36*IF(G36="Y",-1,1))</f>
        <v/>
      </c>
    </row>
    <row r="37" spans="1:11" x14ac:dyDescent="0.35">
      <c r="A37" s="4" t="s">
        <v>22</v>
      </c>
      <c r="B37" s="29"/>
      <c r="C37" s="28"/>
      <c r="D37" s="1"/>
      <c r="E37" s="1"/>
      <c r="F37" s="1"/>
      <c r="G37" s="1"/>
      <c r="H37" s="2">
        <f t="shared" si="0"/>
        <v>163.29473684210527</v>
      </c>
      <c r="I37" s="3" t="str">
        <f t="shared" si="1"/>
        <v/>
      </c>
      <c r="J37" s="3" t="str">
        <f t="shared" si="2"/>
        <v/>
      </c>
      <c r="K37" s="6" t="str">
        <f>IF(F37="","",VLOOKUP(F37,$A$5:$B$14,2,0)*'2020-21'!H37*IF(G37="Y",-1,1))</f>
        <v/>
      </c>
    </row>
    <row r="38" spans="1:11" x14ac:dyDescent="0.35">
      <c r="A38" s="4" t="s">
        <v>23</v>
      </c>
      <c r="B38" s="29"/>
      <c r="C38" s="28"/>
      <c r="D38" s="1"/>
      <c r="E38" s="1"/>
      <c r="F38" s="1"/>
      <c r="G38" s="1"/>
      <c r="H38" s="2">
        <f t="shared" si="0"/>
        <v>163.29473684210527</v>
      </c>
      <c r="I38" s="3" t="str">
        <f t="shared" si="1"/>
        <v/>
      </c>
      <c r="J38" s="3" t="str">
        <f t="shared" si="2"/>
        <v/>
      </c>
      <c r="K38" s="6" t="str">
        <f>IF(F38="","",VLOOKUP(F38,$A$5:$B$14,2,0)*'2020-21'!H38*IF(G38="Y",-1,1))</f>
        <v/>
      </c>
    </row>
    <row r="39" spans="1:11" x14ac:dyDescent="0.35">
      <c r="A39" s="4" t="s">
        <v>24</v>
      </c>
      <c r="B39" s="5"/>
      <c r="C39" s="5"/>
      <c r="D39" s="1"/>
      <c r="E39" s="1"/>
      <c r="F39" s="1"/>
      <c r="G39" s="1"/>
      <c r="H39" s="2">
        <f t="shared" si="0"/>
        <v>163.29473684210527</v>
      </c>
      <c r="I39" s="3" t="str">
        <f t="shared" si="1"/>
        <v/>
      </c>
      <c r="J39" s="3" t="str">
        <f t="shared" si="2"/>
        <v/>
      </c>
      <c r="K39" s="6" t="str">
        <f>IF(F39="","",VLOOKUP(F39,$A$5:$B$14,2,0)*'2020-21'!H39*IF(G39="Y",-1,1))</f>
        <v/>
      </c>
    </row>
    <row r="40" spans="1:11" x14ac:dyDescent="0.35">
      <c r="A40" s="4" t="s">
        <v>25</v>
      </c>
      <c r="B40" s="5"/>
      <c r="C40" s="5"/>
      <c r="D40" s="1"/>
      <c r="E40" s="1"/>
      <c r="F40" s="1"/>
      <c r="G40" s="1"/>
      <c r="H40" s="2">
        <f t="shared" si="0"/>
        <v>163.29473684210527</v>
      </c>
      <c r="I40" s="3" t="str">
        <f t="shared" si="1"/>
        <v/>
      </c>
      <c r="J40" s="3" t="str">
        <f t="shared" si="2"/>
        <v/>
      </c>
      <c r="K40" s="6" t="str">
        <f>IF(F40="","",VLOOKUP(F40,$A$5:$B$14,2,0)*'2020-21'!H40*IF(G40="Y",-1,1))</f>
        <v/>
      </c>
    </row>
    <row r="41" spans="1:11" x14ac:dyDescent="0.35">
      <c r="A41" s="4" t="s">
        <v>26</v>
      </c>
      <c r="B41" s="5"/>
      <c r="C41" s="5"/>
      <c r="D41" s="1"/>
      <c r="E41" s="1"/>
      <c r="F41" s="1"/>
      <c r="G41" s="1"/>
      <c r="H41" s="2">
        <f t="shared" si="0"/>
        <v>163.29473684210527</v>
      </c>
      <c r="I41" s="3" t="str">
        <f t="shared" si="1"/>
        <v/>
      </c>
      <c r="J41" s="3" t="str">
        <f t="shared" si="2"/>
        <v/>
      </c>
      <c r="K41" s="6" t="str">
        <f>IF(F41="","",VLOOKUP(F41,$A$5:$B$14,2,0)*'2020-21'!H41*IF(G41="Y",-1,1))</f>
        <v/>
      </c>
    </row>
    <row r="42" spans="1:11" x14ac:dyDescent="0.35">
      <c r="A42" s="4" t="s">
        <v>27</v>
      </c>
      <c r="B42" s="5"/>
      <c r="C42" s="5"/>
      <c r="D42" s="1"/>
      <c r="E42" s="1"/>
      <c r="F42" s="1"/>
      <c r="G42" s="1"/>
      <c r="H42" s="2">
        <f t="shared" si="0"/>
        <v>163.29473684210527</v>
      </c>
      <c r="I42" s="3" t="str">
        <f t="shared" si="1"/>
        <v/>
      </c>
      <c r="J42" s="3" t="str">
        <f t="shared" si="2"/>
        <v/>
      </c>
      <c r="K42" s="6" t="str">
        <f>IF(F42="","",VLOOKUP(F42,$A$5:$B$14,2,0)*'2020-21'!H42*IF(G42="Y",-1,1))</f>
        <v/>
      </c>
    </row>
    <row r="43" spans="1:11" x14ac:dyDescent="0.35">
      <c r="A43" s="4" t="s">
        <v>28</v>
      </c>
      <c r="B43" s="5"/>
      <c r="C43" s="5"/>
      <c r="D43" s="1"/>
      <c r="E43" s="1"/>
      <c r="F43" s="1"/>
      <c r="G43" s="1"/>
      <c r="H43" s="2">
        <f t="shared" si="0"/>
        <v>163.29473684210527</v>
      </c>
      <c r="I43" s="3" t="str">
        <f t="shared" si="1"/>
        <v/>
      </c>
      <c r="J43" s="3" t="str">
        <f t="shared" si="2"/>
        <v/>
      </c>
      <c r="K43" s="6" t="str">
        <f>IF(F43="","",VLOOKUP(F43,$A$5:$B$14,2,0)*'2020-21'!H43*IF(G43="Y",-1,1))</f>
        <v/>
      </c>
    </row>
    <row r="44" spans="1:11" x14ac:dyDescent="0.35">
      <c r="A44" s="4" t="s">
        <v>29</v>
      </c>
      <c r="B44" s="5"/>
      <c r="C44" s="5"/>
      <c r="D44" s="1"/>
      <c r="E44" s="1"/>
      <c r="F44" s="1"/>
      <c r="G44" s="1"/>
      <c r="H44" s="2">
        <f t="shared" si="0"/>
        <v>163.29473684210527</v>
      </c>
      <c r="I44" s="3" t="str">
        <f t="shared" si="1"/>
        <v/>
      </c>
      <c r="J44" s="3" t="str">
        <f t="shared" si="2"/>
        <v/>
      </c>
      <c r="K44" s="6" t="str">
        <f>IF(F44="","",VLOOKUP(F44,$A$5:$B$14,2,0)*'2020-21'!H44*IF(G44="Y",-1,1))</f>
        <v/>
      </c>
    </row>
    <row r="45" spans="1:11" x14ac:dyDescent="0.35">
      <c r="A45" s="4" t="s">
        <v>30</v>
      </c>
      <c r="B45" s="5"/>
      <c r="C45" s="5"/>
      <c r="D45" s="1"/>
      <c r="E45" s="1"/>
      <c r="F45" s="1"/>
      <c r="G45" s="1"/>
      <c r="H45" s="2">
        <f t="shared" si="0"/>
        <v>163.29473684210527</v>
      </c>
      <c r="I45" s="3" t="str">
        <f t="shared" si="1"/>
        <v/>
      </c>
      <c r="J45" s="3" t="str">
        <f t="shared" si="2"/>
        <v/>
      </c>
      <c r="K45" s="6" t="str">
        <f>IF(F45="","",VLOOKUP(F45,$A$5:$B$14,2,0)*'2020-21'!H45*IF(G45="Y",-1,1))</f>
        <v/>
      </c>
    </row>
    <row r="46" spans="1:11" x14ac:dyDescent="0.35">
      <c r="A46" s="4" t="s">
        <v>31</v>
      </c>
      <c r="B46" s="5"/>
      <c r="C46" s="5"/>
      <c r="D46" s="1"/>
      <c r="E46" s="1"/>
      <c r="F46" s="1"/>
      <c r="G46" s="1"/>
      <c r="H46" s="2">
        <f t="shared" si="0"/>
        <v>163.29473684210527</v>
      </c>
      <c r="I46" s="3" t="str">
        <f t="shared" si="1"/>
        <v/>
      </c>
      <c r="J46" s="3" t="str">
        <f t="shared" si="2"/>
        <v/>
      </c>
      <c r="K46" s="6" t="str">
        <f>IF(F46="","",VLOOKUP(F46,$A$5:$B$14,2,0)*'2020-21'!H46*IF(G46="Y",-1,1))</f>
        <v/>
      </c>
    </row>
    <row r="47" spans="1:11" x14ac:dyDescent="0.35">
      <c r="A47" s="4" t="s">
        <v>32</v>
      </c>
      <c r="B47" s="5"/>
      <c r="C47" s="5"/>
      <c r="D47" s="1"/>
      <c r="E47" s="1"/>
      <c r="F47" s="1"/>
      <c r="G47" s="1"/>
      <c r="H47" s="2">
        <f t="shared" si="0"/>
        <v>163.29473684210527</v>
      </c>
      <c r="I47" s="3" t="str">
        <f t="shared" si="1"/>
        <v/>
      </c>
      <c r="J47" s="3" t="str">
        <f t="shared" si="2"/>
        <v/>
      </c>
      <c r="K47" s="6" t="str">
        <f>IF(F47="","",VLOOKUP(F47,$A$5:$B$14,2,0)*'2020-21'!H47*IF(G47="Y",-1,1))</f>
        <v/>
      </c>
    </row>
    <row r="48" spans="1:11" x14ac:dyDescent="0.35">
      <c r="A48" s="4" t="s">
        <v>33</v>
      </c>
      <c r="B48" s="5"/>
      <c r="C48" s="5"/>
      <c r="D48" s="1"/>
      <c r="E48" s="1"/>
      <c r="F48" s="1"/>
      <c r="G48" s="1"/>
      <c r="H48" s="2">
        <f t="shared" si="0"/>
        <v>163.29473684210527</v>
      </c>
      <c r="I48" s="3" t="str">
        <f t="shared" si="1"/>
        <v/>
      </c>
      <c r="J48" s="3" t="str">
        <f t="shared" si="2"/>
        <v/>
      </c>
      <c r="K48" s="6" t="str">
        <f>IF(F48="","",VLOOKUP(F48,$A$5:$B$14,2,0)*'2020-21'!H48*IF(G48="Y",-1,1))</f>
        <v/>
      </c>
    </row>
    <row r="49" spans="1:11" x14ac:dyDescent="0.35">
      <c r="A49" s="4" t="s">
        <v>34</v>
      </c>
      <c r="B49" s="5"/>
      <c r="C49" s="5"/>
      <c r="D49" s="1"/>
      <c r="E49" s="1"/>
      <c r="F49" s="1"/>
      <c r="G49" s="1"/>
      <c r="H49" s="2">
        <f t="shared" si="0"/>
        <v>163.29473684210527</v>
      </c>
      <c r="I49" s="3" t="str">
        <f t="shared" si="1"/>
        <v/>
      </c>
      <c r="J49" s="3" t="str">
        <f t="shared" si="2"/>
        <v/>
      </c>
      <c r="K49" s="6" t="str">
        <f>IF(F49="","",VLOOKUP(F49,$A$5:$B$14,2,0)*'2020-21'!H49*IF(G49="Y",-1,1))</f>
        <v/>
      </c>
    </row>
    <row r="50" spans="1:11" x14ac:dyDescent="0.35">
      <c r="A50" s="4" t="s">
        <v>35</v>
      </c>
      <c r="B50" s="5"/>
      <c r="C50" s="5"/>
      <c r="D50" s="1"/>
      <c r="E50" s="1"/>
      <c r="F50" s="1"/>
      <c r="G50" s="1"/>
      <c r="H50" s="2">
        <f t="shared" ref="H50:H81" si="3">IF(C50="",NETWORKDAYS(B50,"31/03/2021",Holidays),IF(C50&gt;DATE(2021,3,31),NETWORKDAYS(B50,"31/03/2021",Holidays),NETWORKDAYS(B50,C50,Holidays)))/190</f>
        <v>163.29473684210527</v>
      </c>
      <c r="I50" s="3" t="str">
        <f t="shared" si="1"/>
        <v/>
      </c>
      <c r="J50" s="3" t="str">
        <f t="shared" si="2"/>
        <v/>
      </c>
      <c r="K50" s="6" t="str">
        <f>IF(F50="","",VLOOKUP(F50,$A$5:$B$14,2,0)*'2020-21'!H50*IF(G50="Y",-1,1))</f>
        <v/>
      </c>
    </row>
    <row r="51" spans="1:11" x14ac:dyDescent="0.35">
      <c r="A51" s="4" t="s">
        <v>36</v>
      </c>
      <c r="B51" s="5"/>
      <c r="C51" s="5"/>
      <c r="D51" s="1"/>
      <c r="E51" s="1"/>
      <c r="F51" s="1"/>
      <c r="G51" s="1"/>
      <c r="H51" s="2">
        <f t="shared" si="3"/>
        <v>163.29473684210527</v>
      </c>
      <c r="I51" s="3" t="str">
        <f t="shared" si="1"/>
        <v/>
      </c>
      <c r="J51" s="3" t="str">
        <f t="shared" si="2"/>
        <v/>
      </c>
      <c r="K51" s="6" t="str">
        <f>IF(F51="","",VLOOKUP(F51,$A$5:$B$14,2,0)*'2020-21'!H51*IF(G51="Y",-1,1))</f>
        <v/>
      </c>
    </row>
    <row r="52" spans="1:11" x14ac:dyDescent="0.35">
      <c r="A52" s="4" t="s">
        <v>37</v>
      </c>
      <c r="B52" s="5"/>
      <c r="C52" s="5"/>
      <c r="D52" s="1"/>
      <c r="E52" s="1"/>
      <c r="F52" s="1"/>
      <c r="G52" s="1"/>
      <c r="H52" s="2">
        <f t="shared" si="3"/>
        <v>163.29473684210527</v>
      </c>
      <c r="I52" s="3" t="str">
        <f t="shared" si="1"/>
        <v/>
      </c>
      <c r="J52" s="3" t="str">
        <f t="shared" si="2"/>
        <v/>
      </c>
      <c r="K52" s="6" t="str">
        <f>IF(F52="","",VLOOKUP(F52,$A$5:$B$14,2,0)*'2020-21'!H52*IF(G52="Y",-1,1))</f>
        <v/>
      </c>
    </row>
    <row r="53" spans="1:11" x14ac:dyDescent="0.35">
      <c r="A53" s="4" t="s">
        <v>38</v>
      </c>
      <c r="B53" s="5"/>
      <c r="C53" s="5"/>
      <c r="D53" s="1"/>
      <c r="E53" s="1"/>
      <c r="F53" s="1"/>
      <c r="G53" s="1"/>
      <c r="H53" s="2">
        <f t="shared" si="3"/>
        <v>163.29473684210527</v>
      </c>
      <c r="I53" s="3" t="str">
        <f t="shared" si="1"/>
        <v/>
      </c>
      <c r="J53" s="3" t="str">
        <f t="shared" si="2"/>
        <v/>
      </c>
      <c r="K53" s="6" t="str">
        <f>IF(F53="","",VLOOKUP(F53,$A$5:$B$14,2,0)*'2020-21'!H53*IF(G53="Y",-1,1))</f>
        <v/>
      </c>
    </row>
    <row r="54" spans="1:11" x14ac:dyDescent="0.35">
      <c r="A54" s="4" t="s">
        <v>39</v>
      </c>
      <c r="B54" s="5"/>
      <c r="C54" s="5"/>
      <c r="D54" s="1"/>
      <c r="E54" s="1"/>
      <c r="F54" s="1"/>
      <c r="G54" s="1"/>
      <c r="H54" s="2">
        <f t="shared" si="3"/>
        <v>163.29473684210527</v>
      </c>
      <c r="I54" s="3" t="str">
        <f t="shared" si="1"/>
        <v/>
      </c>
      <c r="J54" s="3" t="str">
        <f t="shared" si="2"/>
        <v/>
      </c>
      <c r="K54" s="6" t="str">
        <f>IF(F54="","",VLOOKUP(F54,$A$5:$B$14,2,0)*'2020-21'!H54*IF(G54="Y",-1,1))</f>
        <v/>
      </c>
    </row>
    <row r="55" spans="1:11" x14ac:dyDescent="0.35">
      <c r="A55" s="4" t="s">
        <v>40</v>
      </c>
      <c r="B55" s="5"/>
      <c r="C55" s="5"/>
      <c r="D55" s="1"/>
      <c r="E55" s="1"/>
      <c r="F55" s="1"/>
      <c r="G55" s="1"/>
      <c r="H55" s="2">
        <f t="shared" si="3"/>
        <v>163.29473684210527</v>
      </c>
      <c r="I55" s="3" t="str">
        <f t="shared" si="1"/>
        <v/>
      </c>
      <c r="J55" s="3" t="str">
        <f t="shared" si="2"/>
        <v/>
      </c>
      <c r="K55" s="6" t="str">
        <f>IF(F55="","",VLOOKUP(F55,$A$5:$B$14,2,0)*'2020-21'!H55*IF(G55="Y",-1,1))</f>
        <v/>
      </c>
    </row>
    <row r="56" spans="1:11" x14ac:dyDescent="0.35">
      <c r="A56" s="4" t="s">
        <v>41</v>
      </c>
      <c r="B56" s="5"/>
      <c r="C56" s="5"/>
      <c r="D56" s="1"/>
      <c r="E56" s="1"/>
      <c r="F56" s="1"/>
      <c r="G56" s="1"/>
      <c r="H56" s="2">
        <f t="shared" si="3"/>
        <v>163.29473684210527</v>
      </c>
      <c r="I56" s="3" t="str">
        <f t="shared" si="1"/>
        <v/>
      </c>
      <c r="J56" s="3" t="str">
        <f t="shared" si="2"/>
        <v/>
      </c>
      <c r="K56" s="6" t="str">
        <f>IF(F56="","",VLOOKUP(F56,$A$5:$B$14,2,0)*'2020-21'!H56*IF(G56="Y",-1,1))</f>
        <v/>
      </c>
    </row>
    <row r="57" spans="1:11" x14ac:dyDescent="0.35">
      <c r="A57" s="4" t="s">
        <v>42</v>
      </c>
      <c r="B57" s="5"/>
      <c r="C57" s="5"/>
      <c r="D57" s="1"/>
      <c r="E57" s="1"/>
      <c r="F57" s="1"/>
      <c r="G57" s="1"/>
      <c r="H57" s="2">
        <f t="shared" si="3"/>
        <v>163.29473684210527</v>
      </c>
      <c r="I57" s="3" t="str">
        <f t="shared" si="1"/>
        <v/>
      </c>
      <c r="J57" s="3" t="str">
        <f t="shared" si="2"/>
        <v/>
      </c>
      <c r="K57" s="6" t="str">
        <f>IF(F57="","",VLOOKUP(F57,$A$5:$B$14,2,0)*'2020-21'!H57*IF(G57="Y",-1,1))</f>
        <v/>
      </c>
    </row>
    <row r="58" spans="1:11" x14ac:dyDescent="0.35">
      <c r="A58" s="4" t="s">
        <v>43</v>
      </c>
      <c r="B58" s="5"/>
      <c r="C58" s="5"/>
      <c r="D58" s="1"/>
      <c r="E58" s="1"/>
      <c r="F58" s="1"/>
      <c r="G58" s="1"/>
      <c r="H58" s="2">
        <f t="shared" si="3"/>
        <v>163.29473684210527</v>
      </c>
      <c r="I58" s="3" t="str">
        <f t="shared" si="1"/>
        <v/>
      </c>
      <c r="J58" s="3" t="str">
        <f t="shared" si="2"/>
        <v/>
      </c>
      <c r="K58" s="6" t="str">
        <f>IF(F58="","",VLOOKUP(F58,$A$5:$B$14,2,0)*'2020-21'!H58*IF(G58="Y",-1,1))</f>
        <v/>
      </c>
    </row>
    <row r="59" spans="1:11" x14ac:dyDescent="0.35">
      <c r="A59" s="4" t="s">
        <v>44</v>
      </c>
      <c r="B59" s="5"/>
      <c r="C59" s="5"/>
      <c r="D59" s="1"/>
      <c r="E59" s="1"/>
      <c r="F59" s="1"/>
      <c r="G59" s="1"/>
      <c r="H59" s="2">
        <f t="shared" si="3"/>
        <v>163.29473684210527</v>
      </c>
      <c r="I59" s="3" t="str">
        <f t="shared" si="1"/>
        <v/>
      </c>
      <c r="J59" s="3" t="str">
        <f t="shared" si="2"/>
        <v/>
      </c>
      <c r="K59" s="6" t="str">
        <f>IF(F59="","",VLOOKUP(F59,$A$5:$B$14,2,0)*'2020-21'!H59*IF(G59="Y",-1,1))</f>
        <v/>
      </c>
    </row>
    <row r="60" spans="1:11" x14ac:dyDescent="0.35">
      <c r="A60" s="4" t="s">
        <v>45</v>
      </c>
      <c r="B60" s="5"/>
      <c r="C60" s="5"/>
      <c r="D60" s="1"/>
      <c r="E60" s="1"/>
      <c r="F60" s="1"/>
      <c r="G60" s="1"/>
      <c r="H60" s="2">
        <f t="shared" si="3"/>
        <v>163.29473684210527</v>
      </c>
      <c r="I60" s="3" t="str">
        <f t="shared" si="1"/>
        <v/>
      </c>
      <c r="J60" s="3" t="str">
        <f t="shared" si="2"/>
        <v/>
      </c>
      <c r="K60" s="6" t="str">
        <f>IF(F60="","",VLOOKUP(F60,$A$5:$B$14,2,0)*'2020-21'!H60*IF(G60="Y",-1,1))</f>
        <v/>
      </c>
    </row>
    <row r="61" spans="1:11" x14ac:dyDescent="0.35">
      <c r="A61" s="4" t="s">
        <v>46</v>
      </c>
      <c r="B61" s="5"/>
      <c r="C61" s="5"/>
      <c r="D61" s="1"/>
      <c r="E61" s="1"/>
      <c r="F61" s="1"/>
      <c r="G61" s="1"/>
      <c r="H61" s="2">
        <f t="shared" si="3"/>
        <v>163.29473684210527</v>
      </c>
      <c r="I61" s="3" t="str">
        <f t="shared" si="1"/>
        <v/>
      </c>
      <c r="J61" s="3" t="str">
        <f t="shared" si="2"/>
        <v/>
      </c>
      <c r="K61" s="6" t="str">
        <f>IF(F61="","",VLOOKUP(F61,$A$5:$B$14,2,0)*'2020-21'!H61*IF(G61="Y",-1,1))</f>
        <v/>
      </c>
    </row>
    <row r="62" spans="1:11" x14ac:dyDescent="0.35">
      <c r="A62" s="4" t="s">
        <v>47</v>
      </c>
      <c r="B62" s="5"/>
      <c r="C62" s="5"/>
      <c r="D62" s="1"/>
      <c r="E62" s="1"/>
      <c r="F62" s="1"/>
      <c r="G62" s="1"/>
      <c r="H62" s="2">
        <f t="shared" si="3"/>
        <v>163.29473684210527</v>
      </c>
      <c r="I62" s="3" t="str">
        <f t="shared" si="1"/>
        <v/>
      </c>
      <c r="J62" s="3" t="str">
        <f t="shared" si="2"/>
        <v/>
      </c>
      <c r="K62" s="6" t="str">
        <f>IF(F62="","",VLOOKUP(F62,$A$5:$B$14,2,0)*'2020-21'!H62*IF(G62="Y",-1,1))</f>
        <v/>
      </c>
    </row>
    <row r="63" spans="1:11" x14ac:dyDescent="0.35">
      <c r="A63" s="4" t="s">
        <v>48</v>
      </c>
      <c r="B63" s="5"/>
      <c r="C63" s="5"/>
      <c r="D63" s="1"/>
      <c r="E63" s="1"/>
      <c r="F63" s="1"/>
      <c r="G63" s="1"/>
      <c r="H63" s="2">
        <f t="shared" si="3"/>
        <v>163.29473684210527</v>
      </c>
      <c r="I63" s="3" t="str">
        <f t="shared" si="1"/>
        <v/>
      </c>
      <c r="J63" s="3" t="str">
        <f t="shared" si="2"/>
        <v/>
      </c>
      <c r="K63" s="6" t="str">
        <f>IF(F63="","",VLOOKUP(F63,$A$5:$B$14,2,0)*'2020-21'!H63*IF(G63="Y",-1,1))</f>
        <v/>
      </c>
    </row>
    <row r="64" spans="1:11" x14ac:dyDescent="0.35">
      <c r="A64" s="4" t="s">
        <v>49</v>
      </c>
      <c r="B64" s="5"/>
      <c r="C64" s="5"/>
      <c r="D64" s="1"/>
      <c r="E64" s="1"/>
      <c r="F64" s="1"/>
      <c r="G64" s="1"/>
      <c r="H64" s="2">
        <f t="shared" si="3"/>
        <v>163.29473684210527</v>
      </c>
      <c r="I64" s="3" t="str">
        <f t="shared" si="1"/>
        <v/>
      </c>
      <c r="J64" s="3" t="str">
        <f t="shared" si="2"/>
        <v/>
      </c>
      <c r="K64" s="6" t="str">
        <f>IF(F64="","",VLOOKUP(F64,$A$5:$B$14,2,0)*'2020-21'!H64*IF(G64="Y",-1,1))</f>
        <v/>
      </c>
    </row>
    <row r="65" spans="1:11" x14ac:dyDescent="0.35">
      <c r="A65" s="4" t="s">
        <v>50</v>
      </c>
      <c r="B65" s="5"/>
      <c r="C65" s="5"/>
      <c r="D65" s="1"/>
      <c r="E65" s="1"/>
      <c r="F65" s="1"/>
      <c r="G65" s="1"/>
      <c r="H65" s="2">
        <f t="shared" si="3"/>
        <v>163.29473684210527</v>
      </c>
      <c r="I65" s="3" t="str">
        <f t="shared" si="1"/>
        <v/>
      </c>
      <c r="J65" s="3" t="str">
        <f t="shared" si="2"/>
        <v/>
      </c>
      <c r="K65" s="6" t="str">
        <f>IF(F65="","",VLOOKUP(F65,$A$5:$B$14,2,0)*'2020-21'!H65*IF(G65="Y",-1,1))</f>
        <v/>
      </c>
    </row>
    <row r="66" spans="1:11" x14ac:dyDescent="0.35">
      <c r="A66" s="4" t="s">
        <v>51</v>
      </c>
      <c r="B66" s="5"/>
      <c r="C66" s="5"/>
      <c r="D66" s="1"/>
      <c r="E66" s="1"/>
      <c r="F66" s="1"/>
      <c r="G66" s="1"/>
      <c r="H66" s="2">
        <f t="shared" si="3"/>
        <v>163.29473684210527</v>
      </c>
      <c r="I66" s="3" t="str">
        <f t="shared" si="1"/>
        <v/>
      </c>
      <c r="J66" s="3" t="str">
        <f t="shared" si="2"/>
        <v/>
      </c>
      <c r="K66" s="6" t="str">
        <f>IF(F66="","",VLOOKUP(F66,$A$5:$B$14,2,0)*'2020-21'!H66*IF(G66="Y",-1,1))</f>
        <v/>
      </c>
    </row>
    <row r="67" spans="1:11" x14ac:dyDescent="0.35">
      <c r="A67" s="4" t="s">
        <v>52</v>
      </c>
      <c r="B67" s="5"/>
      <c r="C67" s="5"/>
      <c r="D67" s="1"/>
      <c r="E67" s="1"/>
      <c r="F67" s="1"/>
      <c r="G67" s="1"/>
      <c r="H67" s="2">
        <f t="shared" si="3"/>
        <v>163.29473684210527</v>
      </c>
      <c r="I67" s="3" t="str">
        <f t="shared" si="1"/>
        <v/>
      </c>
      <c r="J67" s="3" t="str">
        <f t="shared" si="2"/>
        <v/>
      </c>
      <c r="K67" s="6" t="str">
        <f>IF(F67="","",VLOOKUP(F67,$A$5:$B$14,2,0)*'2020-21'!H67*IF(G67="Y",-1,1))</f>
        <v/>
      </c>
    </row>
    <row r="68" spans="1:11" x14ac:dyDescent="0.35">
      <c r="A68" s="4" t="s">
        <v>53</v>
      </c>
      <c r="B68" s="5"/>
      <c r="C68" s="5"/>
      <c r="D68" s="1"/>
      <c r="E68" s="1"/>
      <c r="F68" s="1"/>
      <c r="G68" s="1"/>
      <c r="H68" s="2">
        <f t="shared" si="3"/>
        <v>163.29473684210527</v>
      </c>
      <c r="I68" s="3" t="str">
        <f t="shared" si="1"/>
        <v/>
      </c>
      <c r="J68" s="3" t="str">
        <f t="shared" si="2"/>
        <v/>
      </c>
      <c r="K68" s="6" t="str">
        <f>IF(F68="","",VLOOKUP(F68,$A$5:$B$14,2,0)*'2020-21'!H68*IF(G68="Y",-1,1))</f>
        <v/>
      </c>
    </row>
    <row r="69" spans="1:11" x14ac:dyDescent="0.35">
      <c r="A69" s="4" t="s">
        <v>54</v>
      </c>
      <c r="B69" s="5"/>
      <c r="C69" s="5"/>
      <c r="D69" s="1"/>
      <c r="E69" s="1"/>
      <c r="F69" s="1"/>
      <c r="G69" s="1"/>
      <c r="H69" s="2">
        <f t="shared" si="3"/>
        <v>163.29473684210527</v>
      </c>
      <c r="I69" s="3" t="str">
        <f t="shared" si="1"/>
        <v/>
      </c>
      <c r="J69" s="3" t="str">
        <f t="shared" si="2"/>
        <v/>
      </c>
      <c r="K69" s="6" t="str">
        <f>IF(F69="","",VLOOKUP(F69,$A$5:$B$14,2,0)*'2020-21'!H69*IF(G69="Y",-1,1))</f>
        <v/>
      </c>
    </row>
    <row r="70" spans="1:11" x14ac:dyDescent="0.35">
      <c r="A70" s="4" t="s">
        <v>55</v>
      </c>
      <c r="B70" s="5"/>
      <c r="C70" s="5"/>
      <c r="D70" s="1"/>
      <c r="E70" s="1"/>
      <c r="F70" s="1"/>
      <c r="G70" s="1"/>
      <c r="H70" s="2">
        <f t="shared" si="3"/>
        <v>163.29473684210527</v>
      </c>
      <c r="I70" s="3" t="str">
        <f t="shared" si="1"/>
        <v/>
      </c>
      <c r="J70" s="3" t="str">
        <f t="shared" si="2"/>
        <v/>
      </c>
      <c r="K70" s="6" t="str">
        <f>IF(F70="","",VLOOKUP(F70,$A$5:$B$14,2,0)*'2020-21'!H70*IF(G70="Y",-1,1))</f>
        <v/>
      </c>
    </row>
    <row r="71" spans="1:11" x14ac:dyDescent="0.35">
      <c r="A71" s="4" t="s">
        <v>56</v>
      </c>
      <c r="B71" s="5"/>
      <c r="C71" s="5"/>
      <c r="D71" s="1"/>
      <c r="E71" s="1"/>
      <c r="F71" s="1"/>
      <c r="G71" s="1"/>
      <c r="H71" s="2">
        <f t="shared" si="3"/>
        <v>163.29473684210527</v>
      </c>
      <c r="I71" s="3" t="str">
        <f t="shared" si="1"/>
        <v/>
      </c>
      <c r="J71" s="3" t="str">
        <f t="shared" si="2"/>
        <v/>
      </c>
      <c r="K71" s="6" t="str">
        <f>IF(F71="","",VLOOKUP(F71,$A$5:$B$14,2,0)*'2020-21'!H71*IF(G71="Y",-1,1))</f>
        <v/>
      </c>
    </row>
    <row r="72" spans="1:11" x14ac:dyDescent="0.35">
      <c r="A72" s="4" t="s">
        <v>57</v>
      </c>
      <c r="B72" s="5"/>
      <c r="C72" s="5"/>
      <c r="D72" s="1"/>
      <c r="E72" s="1"/>
      <c r="F72" s="1"/>
      <c r="G72" s="1"/>
      <c r="H72" s="2">
        <f t="shared" si="3"/>
        <v>163.29473684210527</v>
      </c>
      <c r="I72" s="3" t="str">
        <f t="shared" si="1"/>
        <v/>
      </c>
      <c r="J72" s="3" t="str">
        <f t="shared" si="2"/>
        <v/>
      </c>
      <c r="K72" s="6" t="str">
        <f>IF(F72="","",VLOOKUP(F72,$A$5:$B$14,2,0)*'2020-21'!H72*IF(G72="Y",-1,1))</f>
        <v/>
      </c>
    </row>
    <row r="73" spans="1:11" x14ac:dyDescent="0.35">
      <c r="A73" s="4" t="s">
        <v>58</v>
      </c>
      <c r="B73" s="5"/>
      <c r="C73" s="5"/>
      <c r="D73" s="1"/>
      <c r="E73" s="1"/>
      <c r="F73" s="1"/>
      <c r="G73" s="1"/>
      <c r="H73" s="2">
        <f t="shared" si="3"/>
        <v>163.29473684210527</v>
      </c>
      <c r="I73" s="3" t="str">
        <f t="shared" si="1"/>
        <v/>
      </c>
      <c r="J73" s="3" t="str">
        <f t="shared" si="2"/>
        <v/>
      </c>
      <c r="K73" s="6" t="str">
        <f>IF(F73="","",VLOOKUP(F73,$A$5:$B$14,2,0)*'2020-21'!H73*IF(G73="Y",-1,1))</f>
        <v/>
      </c>
    </row>
    <row r="74" spans="1:11" x14ac:dyDescent="0.35">
      <c r="A74" s="4" t="s">
        <v>59</v>
      </c>
      <c r="B74" s="5"/>
      <c r="C74" s="5"/>
      <c r="D74" s="1"/>
      <c r="E74" s="1"/>
      <c r="F74" s="1"/>
      <c r="G74" s="1"/>
      <c r="H74" s="2">
        <f t="shared" si="3"/>
        <v>163.29473684210527</v>
      </c>
      <c r="I74" s="3" t="str">
        <f t="shared" si="1"/>
        <v/>
      </c>
      <c r="J74" s="3" t="str">
        <f t="shared" si="2"/>
        <v/>
      </c>
      <c r="K74" s="6" t="str">
        <f>IF(F74="","",VLOOKUP(F74,$A$5:$B$14,2,0)*'2020-21'!H74*IF(G74="Y",-1,1))</f>
        <v/>
      </c>
    </row>
    <row r="75" spans="1:11" x14ac:dyDescent="0.35">
      <c r="A75" s="4" t="s">
        <v>60</v>
      </c>
      <c r="B75" s="5"/>
      <c r="C75" s="5"/>
      <c r="D75" s="1"/>
      <c r="E75" s="1"/>
      <c r="F75" s="1"/>
      <c r="G75" s="1"/>
      <c r="H75" s="2">
        <f t="shared" si="3"/>
        <v>163.29473684210527</v>
      </c>
      <c r="I75" s="3" t="str">
        <f t="shared" si="1"/>
        <v/>
      </c>
      <c r="J75" s="3" t="str">
        <f t="shared" si="2"/>
        <v/>
      </c>
      <c r="K75" s="6" t="str">
        <f>IF(F75="","",VLOOKUP(F75,$A$5:$B$14,2,0)*'2020-21'!H75*IF(G75="Y",-1,1))</f>
        <v/>
      </c>
    </row>
    <row r="76" spans="1:11" x14ac:dyDescent="0.35">
      <c r="A76" s="4" t="s">
        <v>61</v>
      </c>
      <c r="B76" s="5"/>
      <c r="C76" s="5"/>
      <c r="D76" s="1"/>
      <c r="E76" s="1"/>
      <c r="F76" s="1"/>
      <c r="G76" s="1"/>
      <c r="H76" s="2">
        <f t="shared" si="3"/>
        <v>163.29473684210527</v>
      </c>
      <c r="I76" s="3" t="str">
        <f t="shared" si="1"/>
        <v/>
      </c>
      <c r="J76" s="3" t="str">
        <f t="shared" si="2"/>
        <v/>
      </c>
      <c r="K76" s="6" t="str">
        <f>IF(F76="","",VLOOKUP(F76,$A$5:$B$14,2,0)*'2020-21'!H76*IF(G76="Y",-1,1))</f>
        <v/>
      </c>
    </row>
    <row r="77" spans="1:11" x14ac:dyDescent="0.35">
      <c r="A77" s="4" t="s">
        <v>62</v>
      </c>
      <c r="B77" s="5"/>
      <c r="C77" s="5"/>
      <c r="D77" s="1"/>
      <c r="E77" s="1"/>
      <c r="F77" s="1"/>
      <c r="G77" s="1"/>
      <c r="H77" s="2">
        <f t="shared" si="3"/>
        <v>163.29473684210527</v>
      </c>
      <c r="I77" s="3" t="str">
        <f t="shared" si="1"/>
        <v/>
      </c>
      <c r="J77" s="3" t="str">
        <f t="shared" si="2"/>
        <v/>
      </c>
      <c r="K77" s="6" t="str">
        <f>IF(F77="","",VLOOKUP(F77,$A$5:$B$14,2,0)*'2020-21'!H77*IF(G77="Y",-1,1))</f>
        <v/>
      </c>
    </row>
    <row r="78" spans="1:11" x14ac:dyDescent="0.35">
      <c r="A78" s="4" t="s">
        <v>63</v>
      </c>
      <c r="B78" s="5"/>
      <c r="C78" s="5"/>
      <c r="D78" s="1"/>
      <c r="E78" s="1"/>
      <c r="F78" s="1"/>
      <c r="G78" s="1"/>
      <c r="H78" s="2">
        <f t="shared" si="3"/>
        <v>163.29473684210527</v>
      </c>
      <c r="I78" s="3" t="str">
        <f t="shared" si="1"/>
        <v/>
      </c>
      <c r="J78" s="3" t="str">
        <f t="shared" si="2"/>
        <v/>
      </c>
      <c r="K78" s="6" t="str">
        <f>IF(F78="","",VLOOKUP(F78,$A$5:$B$14,2,0)*'2020-21'!H78*IF(G78="Y",-1,1))</f>
        <v/>
      </c>
    </row>
    <row r="79" spans="1:11" x14ac:dyDescent="0.35">
      <c r="A79" s="4" t="s">
        <v>64</v>
      </c>
      <c r="B79" s="5"/>
      <c r="C79" s="5"/>
      <c r="D79" s="1"/>
      <c r="E79" s="1"/>
      <c r="F79" s="1"/>
      <c r="G79" s="1"/>
      <c r="H79" s="2">
        <f t="shared" si="3"/>
        <v>163.29473684210527</v>
      </c>
      <c r="I79" s="3" t="str">
        <f t="shared" si="1"/>
        <v/>
      </c>
      <c r="J79" s="3" t="str">
        <f t="shared" si="2"/>
        <v/>
      </c>
      <c r="K79" s="6" t="str">
        <f>IF(F79="","",VLOOKUP(F79,$A$5:$B$14,2,0)*'2020-21'!H79*IF(G79="Y",-1,1))</f>
        <v/>
      </c>
    </row>
    <row r="80" spans="1:11" x14ac:dyDescent="0.35">
      <c r="A80" s="4" t="s">
        <v>65</v>
      </c>
      <c r="B80" s="5"/>
      <c r="C80" s="5"/>
      <c r="D80" s="1"/>
      <c r="E80" s="1"/>
      <c r="F80" s="1"/>
      <c r="G80" s="1"/>
      <c r="H80" s="2">
        <f t="shared" si="3"/>
        <v>163.29473684210527</v>
      </c>
      <c r="I80" s="3" t="str">
        <f t="shared" si="1"/>
        <v/>
      </c>
      <c r="J80" s="3" t="str">
        <f t="shared" si="2"/>
        <v/>
      </c>
      <c r="K80" s="6" t="str">
        <f>IF(F80="","",VLOOKUP(F80,$A$5:$B$14,2,0)*'2020-21'!H80*IF(G80="Y",-1,1))</f>
        <v/>
      </c>
    </row>
    <row r="81" spans="1:11" x14ac:dyDescent="0.35">
      <c r="A81" s="4" t="s">
        <v>66</v>
      </c>
      <c r="B81" s="5"/>
      <c r="C81" s="5"/>
      <c r="D81" s="1"/>
      <c r="E81" s="1"/>
      <c r="F81" s="1"/>
      <c r="G81" s="1"/>
      <c r="H81" s="2">
        <f t="shared" si="3"/>
        <v>163.29473684210527</v>
      </c>
      <c r="I81" s="3" t="str">
        <f t="shared" si="1"/>
        <v/>
      </c>
      <c r="J81" s="3" t="str">
        <f t="shared" si="2"/>
        <v/>
      </c>
      <c r="K81" s="6" t="str">
        <f>IF(F81="","",VLOOKUP(F81,$A$5:$B$14,2,0)*'2020-21'!H81*IF(G81="Y",-1,1))</f>
        <v/>
      </c>
    </row>
    <row r="82" spans="1:11" x14ac:dyDescent="0.35">
      <c r="A82" s="4" t="s">
        <v>67</v>
      </c>
      <c r="B82" s="5"/>
      <c r="C82" s="5"/>
      <c r="D82" s="1"/>
      <c r="E82" s="1"/>
      <c r="F82" s="1"/>
      <c r="G82" s="1"/>
      <c r="H82" s="2">
        <f t="shared" ref="H82:H117" si="4">IF(C82="",NETWORKDAYS(B82,"31/03/2021",Holidays),IF(C82&gt;DATE(2021,3,31),NETWORKDAYS(B82,"31/03/2021",Holidays),NETWORKDAYS(B82,C82,Holidays)))/190</f>
        <v>163.29473684210527</v>
      </c>
      <c r="I82" s="3" t="str">
        <f t="shared" si="1"/>
        <v/>
      </c>
      <c r="J82" s="3" t="str">
        <f t="shared" si="2"/>
        <v/>
      </c>
      <c r="K82" s="6" t="str">
        <f>IF(F82="","",VLOOKUP(F82,$A$5:$B$14,2,0)*'2020-21'!H82*IF(G82="Y",-1,1))</f>
        <v/>
      </c>
    </row>
    <row r="83" spans="1:11" x14ac:dyDescent="0.35">
      <c r="A83" s="4" t="s">
        <v>68</v>
      </c>
      <c r="B83" s="5"/>
      <c r="C83" s="5"/>
      <c r="D83" s="1"/>
      <c r="E83" s="1"/>
      <c r="F83" s="1"/>
      <c r="G83" s="1"/>
      <c r="H83" s="2">
        <f t="shared" si="4"/>
        <v>163.29473684210527</v>
      </c>
      <c r="I83" s="3" t="str">
        <f t="shared" ref="I83:I117" si="5">IF(D83="","",IF(ROUND(((D83*$B$4)-6000)*H83,0)&lt;0,0,ROUND(((D83*$B$4)-6000)*H83*IF(G83="Y",-1,1),0)))</f>
        <v/>
      </c>
      <c r="J83" s="3" t="str">
        <f t="shared" ref="J83:J117" si="6">IF(E83="","",ROUND(((E83*$B$4))*H83*IF(G83="Y",-1,1),0))</f>
        <v/>
      </c>
      <c r="K83" s="6" t="str">
        <f>IF(F83="","",VLOOKUP(F83,$A$5:$B$14,2,0)*'2020-21'!H83*IF(G83="Y",-1,1))</f>
        <v/>
      </c>
    </row>
    <row r="84" spans="1:11" x14ac:dyDescent="0.35">
      <c r="A84" s="4" t="s">
        <v>69</v>
      </c>
      <c r="B84" s="5"/>
      <c r="C84" s="5"/>
      <c r="D84" s="1"/>
      <c r="E84" s="1"/>
      <c r="F84" s="1"/>
      <c r="G84" s="1"/>
      <c r="H84" s="2">
        <f t="shared" si="4"/>
        <v>163.29473684210527</v>
      </c>
      <c r="I84" s="3" t="str">
        <f t="shared" si="5"/>
        <v/>
      </c>
      <c r="J84" s="3" t="str">
        <f t="shared" si="6"/>
        <v/>
      </c>
      <c r="K84" s="6" t="str">
        <f>IF(F84="","",VLOOKUP(F84,$A$5:$B$14,2,0)*'2020-21'!H84*IF(G84="Y",-1,1))</f>
        <v/>
      </c>
    </row>
    <row r="85" spans="1:11" x14ac:dyDescent="0.35">
      <c r="A85" s="4" t="s">
        <v>70</v>
      </c>
      <c r="B85" s="5"/>
      <c r="C85" s="5"/>
      <c r="D85" s="1"/>
      <c r="E85" s="1"/>
      <c r="F85" s="1"/>
      <c r="G85" s="1"/>
      <c r="H85" s="2">
        <f t="shared" si="4"/>
        <v>163.29473684210527</v>
      </c>
      <c r="I85" s="3" t="str">
        <f t="shared" si="5"/>
        <v/>
      </c>
      <c r="J85" s="3" t="str">
        <f t="shared" si="6"/>
        <v/>
      </c>
      <c r="K85" s="6" t="str">
        <f>IF(F85="","",VLOOKUP(F85,$A$5:$B$14,2,0)*'2020-21'!H85*IF(G85="Y",-1,1))</f>
        <v/>
      </c>
    </row>
    <row r="86" spans="1:11" x14ac:dyDescent="0.35">
      <c r="A86" s="4" t="s">
        <v>71</v>
      </c>
      <c r="B86" s="5"/>
      <c r="C86" s="5"/>
      <c r="D86" s="1"/>
      <c r="E86" s="1"/>
      <c r="F86" s="1"/>
      <c r="G86" s="1"/>
      <c r="H86" s="2">
        <f t="shared" si="4"/>
        <v>163.29473684210527</v>
      </c>
      <c r="I86" s="3" t="str">
        <f t="shared" si="5"/>
        <v/>
      </c>
      <c r="J86" s="3" t="str">
        <f t="shared" si="6"/>
        <v/>
      </c>
      <c r="K86" s="6" t="str">
        <f>IF(F86="","",VLOOKUP(F86,$A$5:$B$14,2,0)*'2020-21'!H86*IF(G86="Y",-1,1))</f>
        <v/>
      </c>
    </row>
    <row r="87" spans="1:11" x14ac:dyDescent="0.35">
      <c r="A87" s="4" t="s">
        <v>72</v>
      </c>
      <c r="B87" s="5"/>
      <c r="C87" s="5"/>
      <c r="D87" s="1"/>
      <c r="E87" s="1"/>
      <c r="F87" s="1"/>
      <c r="G87" s="1"/>
      <c r="H87" s="2">
        <f t="shared" si="4"/>
        <v>163.29473684210527</v>
      </c>
      <c r="I87" s="3" t="str">
        <f t="shared" si="5"/>
        <v/>
      </c>
      <c r="J87" s="3" t="str">
        <f t="shared" si="6"/>
        <v/>
      </c>
      <c r="K87" s="6" t="str">
        <f>IF(F87="","",VLOOKUP(F87,$A$5:$B$14,2,0)*'2020-21'!H87*IF(G87="Y",-1,1))</f>
        <v/>
      </c>
    </row>
    <row r="88" spans="1:11" x14ac:dyDescent="0.35">
      <c r="A88" s="4" t="s">
        <v>73</v>
      </c>
      <c r="B88" s="5"/>
      <c r="C88" s="5"/>
      <c r="D88" s="1"/>
      <c r="E88" s="1"/>
      <c r="F88" s="1"/>
      <c r="G88" s="1"/>
      <c r="H88" s="2">
        <f t="shared" si="4"/>
        <v>163.29473684210527</v>
      </c>
      <c r="I88" s="3" t="str">
        <f t="shared" si="5"/>
        <v/>
      </c>
      <c r="J88" s="3" t="str">
        <f t="shared" si="6"/>
        <v/>
      </c>
      <c r="K88" s="6" t="str">
        <f>IF(F88="","",VLOOKUP(F88,$A$5:$B$14,2,0)*'2020-21'!H88*IF(G88="Y",-1,1))</f>
        <v/>
      </c>
    </row>
    <row r="89" spans="1:11" x14ac:dyDescent="0.35">
      <c r="A89" s="4" t="s">
        <v>74</v>
      </c>
      <c r="B89" s="5"/>
      <c r="C89" s="5"/>
      <c r="D89" s="1"/>
      <c r="E89" s="1"/>
      <c r="F89" s="1"/>
      <c r="G89" s="1"/>
      <c r="H89" s="2">
        <f t="shared" si="4"/>
        <v>163.29473684210527</v>
      </c>
      <c r="I89" s="3" t="str">
        <f t="shared" si="5"/>
        <v/>
      </c>
      <c r="J89" s="3" t="str">
        <f t="shared" si="6"/>
        <v/>
      </c>
      <c r="K89" s="6" t="str">
        <f>IF(F89="","",VLOOKUP(F89,$A$5:$B$14,2,0)*'2020-21'!H89*IF(G89="Y",-1,1))</f>
        <v/>
      </c>
    </row>
    <row r="90" spans="1:11" x14ac:dyDescent="0.35">
      <c r="A90" s="4" t="s">
        <v>75</v>
      </c>
      <c r="B90" s="5"/>
      <c r="C90" s="5"/>
      <c r="D90" s="1"/>
      <c r="E90" s="1"/>
      <c r="F90" s="1"/>
      <c r="G90" s="1"/>
      <c r="H90" s="2">
        <f t="shared" si="4"/>
        <v>163.29473684210527</v>
      </c>
      <c r="I90" s="3" t="str">
        <f t="shared" si="5"/>
        <v/>
      </c>
      <c r="J90" s="3" t="str">
        <f t="shared" si="6"/>
        <v/>
      </c>
      <c r="K90" s="6" t="str">
        <f>IF(F90="","",VLOOKUP(F90,$A$5:$B$14,2,0)*'2020-21'!H90*IF(G90="Y",-1,1))</f>
        <v/>
      </c>
    </row>
    <row r="91" spans="1:11" x14ac:dyDescent="0.35">
      <c r="A91" s="4" t="s">
        <v>76</v>
      </c>
      <c r="B91" s="5"/>
      <c r="C91" s="5"/>
      <c r="D91" s="1"/>
      <c r="E91" s="1"/>
      <c r="F91" s="1"/>
      <c r="G91" s="1"/>
      <c r="H91" s="2">
        <f t="shared" si="4"/>
        <v>163.29473684210527</v>
      </c>
      <c r="I91" s="3" t="str">
        <f t="shared" si="5"/>
        <v/>
      </c>
      <c r="J91" s="3" t="str">
        <f t="shared" si="6"/>
        <v/>
      </c>
      <c r="K91" s="6" t="str">
        <f>IF(F91="","",VLOOKUP(F91,$A$5:$B$14,2,0)*'2020-21'!H91*IF(G91="Y",-1,1))</f>
        <v/>
      </c>
    </row>
    <row r="92" spans="1:11" x14ac:dyDescent="0.35">
      <c r="A92" s="4" t="s">
        <v>77</v>
      </c>
      <c r="B92" s="5"/>
      <c r="C92" s="5"/>
      <c r="D92" s="1"/>
      <c r="E92" s="1"/>
      <c r="F92" s="1"/>
      <c r="G92" s="1"/>
      <c r="H92" s="2">
        <f t="shared" si="4"/>
        <v>163.29473684210527</v>
      </c>
      <c r="I92" s="3" t="str">
        <f t="shared" si="5"/>
        <v/>
      </c>
      <c r="J92" s="3" t="str">
        <f t="shared" si="6"/>
        <v/>
      </c>
      <c r="K92" s="6" t="str">
        <f>IF(F92="","",VLOOKUP(F92,$A$5:$B$14,2,0)*'2020-21'!H92*IF(G92="Y",-1,1))</f>
        <v/>
      </c>
    </row>
    <row r="93" spans="1:11" x14ac:dyDescent="0.35">
      <c r="A93" s="4" t="s">
        <v>78</v>
      </c>
      <c r="B93" s="5"/>
      <c r="C93" s="5"/>
      <c r="D93" s="1"/>
      <c r="E93" s="1"/>
      <c r="F93" s="1"/>
      <c r="G93" s="1"/>
      <c r="H93" s="2">
        <f t="shared" si="4"/>
        <v>163.29473684210527</v>
      </c>
      <c r="I93" s="3" t="str">
        <f t="shared" si="5"/>
        <v/>
      </c>
      <c r="J93" s="3" t="str">
        <f t="shared" si="6"/>
        <v/>
      </c>
      <c r="K93" s="6" t="str">
        <f>IF(F93="","",VLOOKUP(F93,$A$5:$B$14,2,0)*'2020-21'!H93*IF(G93="Y",-1,1))</f>
        <v/>
      </c>
    </row>
    <row r="94" spans="1:11" x14ac:dyDescent="0.35">
      <c r="A94" s="4" t="s">
        <v>79</v>
      </c>
      <c r="B94" s="5"/>
      <c r="C94" s="5"/>
      <c r="D94" s="1"/>
      <c r="E94" s="1"/>
      <c r="F94" s="1"/>
      <c r="G94" s="1"/>
      <c r="H94" s="2">
        <f t="shared" si="4"/>
        <v>163.29473684210527</v>
      </c>
      <c r="I94" s="3" t="str">
        <f t="shared" si="5"/>
        <v/>
      </c>
      <c r="J94" s="3" t="str">
        <f t="shared" si="6"/>
        <v/>
      </c>
      <c r="K94" s="6" t="str">
        <f>IF(F94="","",VLOOKUP(F94,$A$5:$B$14,2,0)*'2020-21'!H94*IF(G94="Y",-1,1))</f>
        <v/>
      </c>
    </row>
    <row r="95" spans="1:11" x14ac:dyDescent="0.35">
      <c r="A95" s="4" t="s">
        <v>80</v>
      </c>
      <c r="B95" s="5"/>
      <c r="C95" s="5"/>
      <c r="D95" s="1"/>
      <c r="E95" s="1"/>
      <c r="F95" s="1"/>
      <c r="G95" s="1"/>
      <c r="H95" s="2">
        <f t="shared" si="4"/>
        <v>163.29473684210527</v>
      </c>
      <c r="I95" s="3" t="str">
        <f t="shared" si="5"/>
        <v/>
      </c>
      <c r="J95" s="3" t="str">
        <f t="shared" si="6"/>
        <v/>
      </c>
      <c r="K95" s="6" t="str">
        <f>IF(F95="","",VLOOKUP(F95,$A$5:$B$14,2,0)*'2020-21'!H95*IF(G95="Y",-1,1))</f>
        <v/>
      </c>
    </row>
    <row r="96" spans="1:11" x14ac:dyDescent="0.35">
      <c r="A96" s="4" t="s">
        <v>81</v>
      </c>
      <c r="B96" s="5"/>
      <c r="C96" s="5"/>
      <c r="D96" s="1"/>
      <c r="E96" s="1"/>
      <c r="F96" s="1"/>
      <c r="G96" s="1"/>
      <c r="H96" s="2">
        <f t="shared" si="4"/>
        <v>163.29473684210527</v>
      </c>
      <c r="I96" s="3" t="str">
        <f t="shared" si="5"/>
        <v/>
      </c>
      <c r="J96" s="3" t="str">
        <f t="shared" si="6"/>
        <v/>
      </c>
      <c r="K96" s="6" t="str">
        <f>IF(F96="","",VLOOKUP(F96,$A$5:$B$14,2,0)*'2020-21'!H96*IF(G96="Y",-1,1))</f>
        <v/>
      </c>
    </row>
    <row r="97" spans="1:11" x14ac:dyDescent="0.35">
      <c r="A97" s="4" t="s">
        <v>82</v>
      </c>
      <c r="B97" s="5"/>
      <c r="C97" s="5"/>
      <c r="D97" s="1"/>
      <c r="E97" s="1"/>
      <c r="F97" s="1"/>
      <c r="G97" s="1"/>
      <c r="H97" s="2">
        <f t="shared" si="4"/>
        <v>163.29473684210527</v>
      </c>
      <c r="I97" s="3" t="str">
        <f t="shared" si="5"/>
        <v/>
      </c>
      <c r="J97" s="3" t="str">
        <f t="shared" si="6"/>
        <v/>
      </c>
      <c r="K97" s="6" t="str">
        <f>IF(F97="","",VLOOKUP(F97,$A$5:$B$14,2,0)*'2020-21'!H97*IF(G97="Y",-1,1))</f>
        <v/>
      </c>
    </row>
    <row r="98" spans="1:11" x14ac:dyDescent="0.35">
      <c r="A98" s="4" t="s">
        <v>83</v>
      </c>
      <c r="B98" s="5"/>
      <c r="C98" s="5"/>
      <c r="D98" s="1"/>
      <c r="E98" s="1"/>
      <c r="F98" s="1"/>
      <c r="G98" s="1"/>
      <c r="H98" s="2">
        <f t="shared" si="4"/>
        <v>163.29473684210527</v>
      </c>
      <c r="I98" s="3" t="str">
        <f t="shared" si="5"/>
        <v/>
      </c>
      <c r="J98" s="3" t="str">
        <f t="shared" si="6"/>
        <v/>
      </c>
      <c r="K98" s="6" t="str">
        <f>IF(F98="","",VLOOKUP(F98,$A$5:$B$14,2,0)*'2020-21'!H98*IF(G98="Y",-1,1))</f>
        <v/>
      </c>
    </row>
    <row r="99" spans="1:11" x14ac:dyDescent="0.35">
      <c r="A99" s="4" t="s">
        <v>84</v>
      </c>
      <c r="B99" s="5"/>
      <c r="C99" s="5"/>
      <c r="D99" s="1"/>
      <c r="E99" s="1"/>
      <c r="F99" s="1"/>
      <c r="G99" s="1"/>
      <c r="H99" s="2">
        <f t="shared" si="4"/>
        <v>163.29473684210527</v>
      </c>
      <c r="I99" s="3" t="str">
        <f t="shared" si="5"/>
        <v/>
      </c>
      <c r="J99" s="3" t="str">
        <f t="shared" si="6"/>
        <v/>
      </c>
      <c r="K99" s="6" t="str">
        <f>IF(F99="","",VLOOKUP(F99,$A$5:$B$14,2,0)*'2020-21'!H99*IF(G99="Y",-1,1))</f>
        <v/>
      </c>
    </row>
    <row r="100" spans="1:11" x14ac:dyDescent="0.35">
      <c r="A100" s="4" t="s">
        <v>85</v>
      </c>
      <c r="B100" s="5"/>
      <c r="C100" s="5"/>
      <c r="D100" s="1"/>
      <c r="E100" s="1"/>
      <c r="F100" s="1"/>
      <c r="G100" s="1"/>
      <c r="H100" s="2">
        <f t="shared" si="4"/>
        <v>163.29473684210527</v>
      </c>
      <c r="I100" s="3" t="str">
        <f t="shared" si="5"/>
        <v/>
      </c>
      <c r="J100" s="3" t="str">
        <f t="shared" si="6"/>
        <v/>
      </c>
      <c r="K100" s="6" t="str">
        <f>IF(F100="","",VLOOKUP(F100,$A$5:$B$14,2,0)*'2020-21'!H100*IF(G100="Y",-1,1))</f>
        <v/>
      </c>
    </row>
    <row r="101" spans="1:11" x14ac:dyDescent="0.35">
      <c r="A101" s="4" t="s">
        <v>86</v>
      </c>
      <c r="B101" s="5"/>
      <c r="C101" s="5"/>
      <c r="D101" s="1"/>
      <c r="E101" s="1"/>
      <c r="F101" s="1"/>
      <c r="G101" s="1"/>
      <c r="H101" s="2">
        <f t="shared" si="4"/>
        <v>163.29473684210527</v>
      </c>
      <c r="I101" s="3" t="str">
        <f t="shared" si="5"/>
        <v/>
      </c>
      <c r="J101" s="3" t="str">
        <f t="shared" si="6"/>
        <v/>
      </c>
      <c r="K101" s="6" t="str">
        <f>IF(F101="","",VLOOKUP(F101,$A$5:$B$14,2,0)*'2020-21'!H101*IF(G101="Y",-1,1))</f>
        <v/>
      </c>
    </row>
    <row r="102" spans="1:11" x14ac:dyDescent="0.35">
      <c r="A102" s="4" t="s">
        <v>87</v>
      </c>
      <c r="B102" s="5"/>
      <c r="C102" s="5"/>
      <c r="D102" s="1"/>
      <c r="E102" s="1"/>
      <c r="F102" s="1"/>
      <c r="G102" s="1"/>
      <c r="H102" s="2">
        <f t="shared" si="4"/>
        <v>163.29473684210527</v>
      </c>
      <c r="I102" s="3" t="str">
        <f t="shared" si="5"/>
        <v/>
      </c>
      <c r="J102" s="3" t="str">
        <f t="shared" si="6"/>
        <v/>
      </c>
      <c r="K102" s="6" t="str">
        <f>IF(F102="","",VLOOKUP(F102,$A$5:$B$14,2,0)*'2020-21'!H102*IF(G102="Y",-1,1))</f>
        <v/>
      </c>
    </row>
    <row r="103" spans="1:11" x14ac:dyDescent="0.35">
      <c r="A103" s="4" t="s">
        <v>88</v>
      </c>
      <c r="B103" s="5"/>
      <c r="C103" s="5"/>
      <c r="D103" s="1"/>
      <c r="E103" s="1"/>
      <c r="F103" s="1"/>
      <c r="G103" s="1"/>
      <c r="H103" s="2">
        <f t="shared" si="4"/>
        <v>163.29473684210527</v>
      </c>
      <c r="I103" s="3" t="str">
        <f t="shared" si="5"/>
        <v/>
      </c>
      <c r="J103" s="3" t="str">
        <f t="shared" si="6"/>
        <v/>
      </c>
      <c r="K103" s="6" t="str">
        <f>IF(F103="","",VLOOKUP(F103,$A$5:$B$14,2,0)*'2020-21'!H103*IF(G103="Y",-1,1))</f>
        <v/>
      </c>
    </row>
    <row r="104" spans="1:11" x14ac:dyDescent="0.35">
      <c r="A104" s="4" t="s">
        <v>89</v>
      </c>
      <c r="B104" s="5"/>
      <c r="C104" s="5"/>
      <c r="D104" s="1"/>
      <c r="E104" s="1"/>
      <c r="F104" s="1"/>
      <c r="G104" s="1"/>
      <c r="H104" s="2">
        <f t="shared" si="4"/>
        <v>163.29473684210527</v>
      </c>
      <c r="I104" s="3" t="str">
        <f t="shared" si="5"/>
        <v/>
      </c>
      <c r="J104" s="3" t="str">
        <f t="shared" si="6"/>
        <v/>
      </c>
      <c r="K104" s="6" t="str">
        <f>IF(F104="","",VLOOKUP(F104,$A$5:$B$14,2,0)*'2020-21'!H104*IF(G104="Y",-1,1))</f>
        <v/>
      </c>
    </row>
    <row r="105" spans="1:11" x14ac:dyDescent="0.35">
      <c r="A105" s="4" t="s">
        <v>90</v>
      </c>
      <c r="B105" s="5"/>
      <c r="C105" s="5"/>
      <c r="D105" s="1"/>
      <c r="E105" s="1"/>
      <c r="F105" s="1"/>
      <c r="G105" s="1"/>
      <c r="H105" s="2">
        <f t="shared" si="4"/>
        <v>163.29473684210527</v>
      </c>
      <c r="I105" s="3" t="str">
        <f t="shared" si="5"/>
        <v/>
      </c>
      <c r="J105" s="3" t="str">
        <f t="shared" si="6"/>
        <v/>
      </c>
      <c r="K105" s="6" t="str">
        <f>IF(F105="","",VLOOKUP(F105,$A$5:$B$14,2,0)*'2020-21'!H105*IF(G105="Y",-1,1))</f>
        <v/>
      </c>
    </row>
    <row r="106" spans="1:11" x14ac:dyDescent="0.35">
      <c r="A106" s="4" t="s">
        <v>91</v>
      </c>
      <c r="B106" s="5"/>
      <c r="C106" s="5"/>
      <c r="D106" s="1"/>
      <c r="E106" s="1"/>
      <c r="F106" s="1"/>
      <c r="G106" s="1"/>
      <c r="H106" s="2">
        <f t="shared" si="4"/>
        <v>163.29473684210527</v>
      </c>
      <c r="I106" s="3" t="str">
        <f t="shared" si="5"/>
        <v/>
      </c>
      <c r="J106" s="3" t="str">
        <f t="shared" si="6"/>
        <v/>
      </c>
      <c r="K106" s="6" t="str">
        <f>IF(F106="","",VLOOKUP(F106,$A$5:$B$14,2,0)*'2020-21'!H106*IF(G106="Y",-1,1))</f>
        <v/>
      </c>
    </row>
    <row r="107" spans="1:11" x14ac:dyDescent="0.35">
      <c r="A107" s="4" t="s">
        <v>92</v>
      </c>
      <c r="B107" s="5"/>
      <c r="C107" s="5"/>
      <c r="D107" s="1"/>
      <c r="E107" s="1"/>
      <c r="F107" s="1"/>
      <c r="G107" s="1"/>
      <c r="H107" s="2">
        <f t="shared" si="4"/>
        <v>163.29473684210527</v>
      </c>
      <c r="I107" s="3" t="str">
        <f t="shared" si="5"/>
        <v/>
      </c>
      <c r="J107" s="3" t="str">
        <f t="shared" si="6"/>
        <v/>
      </c>
      <c r="K107" s="6" t="str">
        <f>IF(F107="","",VLOOKUP(F107,$A$5:$B$14,2,0)*'2020-21'!H107*IF(G107="Y",-1,1))</f>
        <v/>
      </c>
    </row>
    <row r="108" spans="1:11" x14ac:dyDescent="0.35">
      <c r="A108" s="4" t="s">
        <v>93</v>
      </c>
      <c r="B108" s="5"/>
      <c r="C108" s="5"/>
      <c r="D108" s="1"/>
      <c r="E108" s="1"/>
      <c r="F108" s="1"/>
      <c r="G108" s="1"/>
      <c r="H108" s="2">
        <f t="shared" si="4"/>
        <v>163.29473684210527</v>
      </c>
      <c r="I108" s="3" t="str">
        <f t="shared" si="5"/>
        <v/>
      </c>
      <c r="J108" s="3" t="str">
        <f t="shared" si="6"/>
        <v/>
      </c>
      <c r="K108" s="6" t="str">
        <f>IF(F108="","",VLOOKUP(F108,$A$5:$B$14,2,0)*'2020-21'!H108*IF(G108="Y",-1,1))</f>
        <v/>
      </c>
    </row>
    <row r="109" spans="1:11" x14ac:dyDescent="0.35">
      <c r="A109" s="4" t="s">
        <v>94</v>
      </c>
      <c r="B109" s="5"/>
      <c r="C109" s="5"/>
      <c r="D109" s="1"/>
      <c r="E109" s="1"/>
      <c r="F109" s="1"/>
      <c r="G109" s="1"/>
      <c r="H109" s="2">
        <f t="shared" si="4"/>
        <v>163.29473684210527</v>
      </c>
      <c r="I109" s="3" t="str">
        <f t="shared" si="5"/>
        <v/>
      </c>
      <c r="J109" s="3" t="str">
        <f t="shared" si="6"/>
        <v/>
      </c>
      <c r="K109" s="6" t="str">
        <f>IF(F109="","",VLOOKUP(F109,$A$5:$B$14,2,0)*'2020-21'!H109*IF(G109="Y",-1,1))</f>
        <v/>
      </c>
    </row>
    <row r="110" spans="1:11" x14ac:dyDescent="0.35">
      <c r="A110" s="4" t="s">
        <v>95</v>
      </c>
      <c r="B110" s="5"/>
      <c r="C110" s="5"/>
      <c r="D110" s="1"/>
      <c r="E110" s="1"/>
      <c r="F110" s="1"/>
      <c r="G110" s="1"/>
      <c r="H110" s="2">
        <f t="shared" si="4"/>
        <v>163.29473684210527</v>
      </c>
      <c r="I110" s="3" t="str">
        <f t="shared" si="5"/>
        <v/>
      </c>
      <c r="J110" s="3" t="str">
        <f t="shared" si="6"/>
        <v/>
      </c>
      <c r="K110" s="6" t="str">
        <f>IF(F110="","",VLOOKUP(F110,$A$5:$B$14,2,0)*'2020-21'!H110*IF(G110="Y",-1,1))</f>
        <v/>
      </c>
    </row>
    <row r="111" spans="1:11" x14ac:dyDescent="0.35">
      <c r="A111" s="4" t="s">
        <v>96</v>
      </c>
      <c r="B111" s="5"/>
      <c r="C111" s="5"/>
      <c r="D111" s="1"/>
      <c r="E111" s="1"/>
      <c r="F111" s="1"/>
      <c r="G111" s="1"/>
      <c r="H111" s="2">
        <f t="shared" si="4"/>
        <v>163.29473684210527</v>
      </c>
      <c r="I111" s="3" t="str">
        <f t="shared" si="5"/>
        <v/>
      </c>
      <c r="J111" s="3" t="str">
        <f t="shared" si="6"/>
        <v/>
      </c>
      <c r="K111" s="6" t="str">
        <f>IF(F111="","",VLOOKUP(F111,$A$5:$B$14,2,0)*'2020-21'!H111*IF(G111="Y",-1,1))</f>
        <v/>
      </c>
    </row>
    <row r="112" spans="1:11" x14ac:dyDescent="0.35">
      <c r="A112" s="4" t="s">
        <v>97</v>
      </c>
      <c r="B112" s="5"/>
      <c r="C112" s="5"/>
      <c r="D112" s="1"/>
      <c r="E112" s="1"/>
      <c r="F112" s="1"/>
      <c r="G112" s="1"/>
      <c r="H112" s="2">
        <f t="shared" si="4"/>
        <v>163.29473684210527</v>
      </c>
      <c r="I112" s="3" t="str">
        <f t="shared" si="5"/>
        <v/>
      </c>
      <c r="J112" s="3" t="str">
        <f t="shared" si="6"/>
        <v/>
      </c>
      <c r="K112" s="6" t="str">
        <f>IF(F112="","",VLOOKUP(F112,$A$5:$B$14,2,0)*'2020-21'!H112*IF(G112="Y",-1,1))</f>
        <v/>
      </c>
    </row>
    <row r="113" spans="1:11" x14ac:dyDescent="0.35">
      <c r="A113" s="4" t="s">
        <v>98</v>
      </c>
      <c r="B113" s="5"/>
      <c r="C113" s="5"/>
      <c r="D113" s="1"/>
      <c r="E113" s="1"/>
      <c r="F113" s="1"/>
      <c r="G113" s="1"/>
      <c r="H113" s="2">
        <f t="shared" si="4"/>
        <v>163.29473684210527</v>
      </c>
      <c r="I113" s="3" t="str">
        <f t="shared" si="5"/>
        <v/>
      </c>
      <c r="J113" s="3" t="str">
        <f t="shared" si="6"/>
        <v/>
      </c>
      <c r="K113" s="6" t="str">
        <f>IF(F113="","",VLOOKUP(F113,$A$5:$B$14,2,0)*'2020-21'!H113*IF(G113="Y",-1,1))</f>
        <v/>
      </c>
    </row>
    <row r="114" spans="1:11" x14ac:dyDescent="0.35">
      <c r="A114" s="4" t="s">
        <v>99</v>
      </c>
      <c r="B114" s="5"/>
      <c r="C114" s="5"/>
      <c r="D114" s="1"/>
      <c r="E114" s="1"/>
      <c r="F114" s="1"/>
      <c r="G114" s="1"/>
      <c r="H114" s="2">
        <f t="shared" si="4"/>
        <v>163.29473684210527</v>
      </c>
      <c r="I114" s="3" t="str">
        <f t="shared" si="5"/>
        <v/>
      </c>
      <c r="J114" s="3" t="str">
        <f t="shared" si="6"/>
        <v/>
      </c>
      <c r="K114" s="6" t="str">
        <f>IF(F114="","",VLOOKUP(F114,$A$5:$B$14,2,0)*'2020-21'!H114*IF(G114="Y",-1,1))</f>
        <v/>
      </c>
    </row>
    <row r="115" spans="1:11" x14ac:dyDescent="0.35">
      <c r="A115" s="4" t="s">
        <v>100</v>
      </c>
      <c r="B115" s="5"/>
      <c r="C115" s="5"/>
      <c r="D115" s="1"/>
      <c r="E115" s="1"/>
      <c r="F115" s="1"/>
      <c r="G115" s="1"/>
      <c r="H115" s="2">
        <f t="shared" si="4"/>
        <v>163.29473684210527</v>
      </c>
      <c r="I115" s="3" t="str">
        <f t="shared" si="5"/>
        <v/>
      </c>
      <c r="J115" s="3" t="str">
        <f t="shared" si="6"/>
        <v/>
      </c>
      <c r="K115" s="6" t="str">
        <f>IF(F115="","",VLOOKUP(F115,$A$5:$B$14,2,0)*'2020-21'!H115*IF(G115="Y",-1,1))</f>
        <v/>
      </c>
    </row>
    <row r="116" spans="1:11" x14ac:dyDescent="0.35">
      <c r="A116" s="4" t="s">
        <v>101</v>
      </c>
      <c r="B116" s="5"/>
      <c r="C116" s="5"/>
      <c r="D116" s="1"/>
      <c r="E116" s="1"/>
      <c r="F116" s="1"/>
      <c r="G116" s="1"/>
      <c r="H116" s="2">
        <f t="shared" si="4"/>
        <v>163.29473684210527</v>
      </c>
      <c r="I116" s="3" t="str">
        <f t="shared" si="5"/>
        <v/>
      </c>
      <c r="J116" s="3" t="str">
        <f t="shared" si="6"/>
        <v/>
      </c>
      <c r="K116" s="6" t="str">
        <f>IF(F116="","",VLOOKUP(F116,$A$5:$B$14,2,0)*'2020-21'!H116*IF(G116="Y",-1,1))</f>
        <v/>
      </c>
    </row>
    <row r="117" spans="1:11" x14ac:dyDescent="0.35">
      <c r="A117" s="4" t="s">
        <v>102</v>
      </c>
      <c r="B117" s="5"/>
      <c r="C117" s="5"/>
      <c r="D117" s="1"/>
      <c r="E117" s="1"/>
      <c r="F117" s="1"/>
      <c r="G117" s="1"/>
      <c r="H117" s="2">
        <f t="shared" si="4"/>
        <v>163.29473684210527</v>
      </c>
      <c r="I117" s="3" t="str">
        <f t="shared" si="5"/>
        <v/>
      </c>
      <c r="J117" s="3" t="str">
        <f t="shared" si="6"/>
        <v/>
      </c>
      <c r="K117" s="6" t="str">
        <f>IF(F117="","",VLOOKUP(F117,$A$5:$B$14,2,0)*'2020-21'!H117*IF(G117="Y",-1,1))</f>
        <v/>
      </c>
    </row>
  </sheetData>
  <sheetProtection sheet="1" formatCells="0"/>
  <conditionalFormatting sqref="D18:F117">
    <cfRule type="expression" dxfId="10" priority="1">
      <formula>COUNTBLANK($D18:$F18)&lt;2</formula>
    </cfRule>
  </conditionalFormatting>
  <dataValidations count="3">
    <dataValidation type="date" allowBlank="1" showInputMessage="1" showErrorMessage="1" sqref="B18:C117" xr:uid="{ED1E2A5E-FEB7-4988-B41C-FD50EEC3DBDA}">
      <formula1>43922</formula1>
      <formula2>44286</formula2>
    </dataValidation>
    <dataValidation type="list" allowBlank="1" showInputMessage="1" showErrorMessage="1" sqref="F18:F117" xr:uid="{64108846-83E2-4C20-9F8A-3C6011C5D862}">
      <formula1>"0,1,2,3,4,4+,5,5+,6"</formula1>
    </dataValidation>
    <dataValidation type="list" allowBlank="1" showInputMessage="1" showErrorMessage="1" sqref="G18:G117" xr:uid="{65640322-BF56-4049-B9DF-2FE9D0452D27}">
      <formula1>"Y,N"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7852-C1ED-4653-A0ED-7EF2B80490C2}">
  <sheetPr codeName="Sheet6"/>
  <dimension ref="A1:L117"/>
  <sheetViews>
    <sheetView workbookViewId="0">
      <selection activeCell="I18" sqref="I18"/>
    </sheetView>
  </sheetViews>
  <sheetFormatPr defaultRowHeight="15.5" x14ac:dyDescent="0.35"/>
  <cols>
    <col min="1" max="1" width="20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49" t="s">
        <v>140</v>
      </c>
      <c r="B1" s="16"/>
      <c r="C1" s="16"/>
      <c r="D1" s="16"/>
      <c r="E1" s="16"/>
      <c r="F1" s="16"/>
      <c r="G1" s="16"/>
      <c r="H1" s="17"/>
      <c r="I1" s="17"/>
      <c r="J1" s="17"/>
      <c r="K1" s="17"/>
    </row>
    <row r="2" spans="1:11" x14ac:dyDescent="0.35">
      <c r="A2" s="50" t="s">
        <v>106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5" customHeight="1" x14ac:dyDescent="0.35">
      <c r="A3" s="50" t="s">
        <v>141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0"/>
      <c r="D15" s="47"/>
      <c r="G15" s="48"/>
    </row>
    <row r="16" spans="1:11" ht="43.5" customHeight="1" x14ac:dyDescent="0.35">
      <c r="D16" s="46" t="s">
        <v>103</v>
      </c>
      <c r="E16" s="46"/>
      <c r="F16" s="46"/>
      <c r="G16" s="48"/>
      <c r="H16" s="7"/>
    </row>
    <row r="17" spans="1:12" ht="65" customHeight="1" x14ac:dyDescent="0.35">
      <c r="A17" s="40" t="s">
        <v>0</v>
      </c>
      <c r="B17" s="40" t="s">
        <v>120</v>
      </c>
      <c r="C17" s="40" t="s">
        <v>121</v>
      </c>
      <c r="D17" s="37" t="s">
        <v>122</v>
      </c>
      <c r="E17" s="37" t="s">
        <v>124</v>
      </c>
      <c r="F17" s="37" t="s">
        <v>16</v>
      </c>
      <c r="G17" s="37" t="s">
        <v>127</v>
      </c>
      <c r="H17" s="9"/>
      <c r="I17" s="40" t="s">
        <v>125</v>
      </c>
      <c r="J17" s="40" t="s">
        <v>126</v>
      </c>
      <c r="K17" s="40" t="s">
        <v>123</v>
      </c>
    </row>
    <row r="18" spans="1:12" x14ac:dyDescent="0.35">
      <c r="A18" s="4" t="s">
        <v>1</v>
      </c>
      <c r="B18" s="28">
        <v>44483</v>
      </c>
      <c r="C18" s="28">
        <v>44514</v>
      </c>
      <c r="D18" s="1"/>
      <c r="E18" s="1"/>
      <c r="F18" s="1">
        <v>3</v>
      </c>
      <c r="G18" s="1"/>
      <c r="H18" s="2">
        <f t="shared" ref="H18:H49" si="0">IF(C18="",NETWORKDAYS(B18,"31/03/2022",Holidays),IF(C18&gt;DATE(2022,3,31),NETWORKDAYS(B18,"31/03/2022",Holidays),NETWORKDAYS(B18,C18,Holidays)))/198</f>
        <v>8.5858585858585856E-2</v>
      </c>
      <c r="I18" s="3" t="str">
        <f>IF(D18="","",IF(ROUND(((D18*$B$4)-6000)*H18,0)&lt;0,0,ROUND(((D18*$B$4)-6000)*H18*IF(G18="Y",-1,1),0)))</f>
        <v/>
      </c>
      <c r="J18" s="3" t="str">
        <f>IF(E18="","",ROUND(((E18*$B$4))*H18*IF(G18="Y",-1,1),0))</f>
        <v/>
      </c>
      <c r="K18" s="6">
        <f>IF(F18="","",VLOOKUP(F18,$A$5:$B$14,2,0)*'2021-22'!H18*IF(G18="Y",-1,1))</f>
        <v>412.12121212121212</v>
      </c>
    </row>
    <row r="19" spans="1:12" x14ac:dyDescent="0.35">
      <c r="A19" s="4" t="s">
        <v>2</v>
      </c>
      <c r="B19" s="28"/>
      <c r="C19" s="28"/>
      <c r="D19" s="1"/>
      <c r="E19" s="1"/>
      <c r="F19" s="1"/>
      <c r="G19" s="1"/>
      <c r="H19" s="2">
        <f t="shared" si="0"/>
        <v>157.69696969696969</v>
      </c>
      <c r="I19" s="3" t="str">
        <f t="shared" ref="I19:I82" si="1">IF(D19="","",IF(ROUND(((D19*$B$4)-6000)*H19,0)&lt;0,0,ROUND(((D19*$B$4)-6000)*H19*IF(G19="Y",-1,1),0)))</f>
        <v/>
      </c>
      <c r="J19" s="3" t="str">
        <f t="shared" ref="J19:J82" si="2">IF(E19="","",ROUND(((E19*$B$4))*H19*IF(G19="Y",-1,1),0))</f>
        <v/>
      </c>
      <c r="K19" s="6" t="str">
        <f>IF(F19="","",VLOOKUP(F19,$A$5:$B$14,2,0)*'2021-22'!H19*IF(G19="Y",-1,1))</f>
        <v/>
      </c>
    </row>
    <row r="20" spans="1:12" x14ac:dyDescent="0.35">
      <c r="A20" s="4" t="s">
        <v>3</v>
      </c>
      <c r="B20" s="28"/>
      <c r="C20" s="28"/>
      <c r="D20" s="1"/>
      <c r="E20" s="1"/>
      <c r="F20" s="1"/>
      <c r="G20" s="1"/>
      <c r="H20" s="2">
        <f t="shared" si="0"/>
        <v>157.69696969696969</v>
      </c>
      <c r="I20" s="3" t="str">
        <f t="shared" si="1"/>
        <v/>
      </c>
      <c r="J20" s="3" t="str">
        <f t="shared" si="2"/>
        <v/>
      </c>
      <c r="K20" s="6" t="str">
        <f>IF(F20="","",VLOOKUP(F20,$A$5:$B$14,2,0)*'2021-22'!H20*IF(G20="Y",-1,1))</f>
        <v/>
      </c>
    </row>
    <row r="21" spans="1:12" x14ac:dyDescent="0.35">
      <c r="A21" s="4" t="s">
        <v>4</v>
      </c>
      <c r="B21" s="29"/>
      <c r="C21" s="28"/>
      <c r="D21" s="1"/>
      <c r="E21" s="1"/>
      <c r="F21" s="1"/>
      <c r="G21" s="1"/>
      <c r="H21" s="2">
        <f t="shared" si="0"/>
        <v>157.69696969696969</v>
      </c>
      <c r="I21" s="3" t="str">
        <f t="shared" si="1"/>
        <v/>
      </c>
      <c r="J21" s="3" t="str">
        <f t="shared" si="2"/>
        <v/>
      </c>
      <c r="K21" s="6" t="str">
        <f>IF(F21="","",VLOOKUP(F21,$A$5:$B$14,2,0)*'2021-22'!H21*IF(G21="Y",-1,1))</f>
        <v/>
      </c>
    </row>
    <row r="22" spans="1:12" x14ac:dyDescent="0.35">
      <c r="A22" s="4" t="s">
        <v>5</v>
      </c>
      <c r="B22" s="29"/>
      <c r="C22" s="28"/>
      <c r="D22" s="1"/>
      <c r="E22" s="1"/>
      <c r="F22" s="1"/>
      <c r="G22" s="1"/>
      <c r="H22" s="2">
        <f t="shared" si="0"/>
        <v>157.69696969696969</v>
      </c>
      <c r="I22" s="3" t="str">
        <f t="shared" si="1"/>
        <v/>
      </c>
      <c r="J22" s="3" t="str">
        <f t="shared" si="2"/>
        <v/>
      </c>
      <c r="K22" s="6" t="str">
        <f>IF(F22="","",VLOOKUP(F22,$A$5:$B$14,2,0)*'2021-22'!H22*IF(G22="Y",-1,1))</f>
        <v/>
      </c>
      <c r="L22" s="30"/>
    </row>
    <row r="23" spans="1:12" x14ac:dyDescent="0.35">
      <c r="A23" s="4" t="s">
        <v>6</v>
      </c>
      <c r="B23" s="29"/>
      <c r="C23" s="28"/>
      <c r="D23" s="1"/>
      <c r="E23" s="1"/>
      <c r="F23" s="1"/>
      <c r="G23" s="1"/>
      <c r="H23" s="2">
        <f t="shared" si="0"/>
        <v>157.69696969696969</v>
      </c>
      <c r="I23" s="3" t="str">
        <f t="shared" si="1"/>
        <v/>
      </c>
      <c r="J23" s="3" t="str">
        <f t="shared" si="2"/>
        <v/>
      </c>
      <c r="K23" s="6" t="str">
        <f>IF(F23="","",VLOOKUP(F23,$A$5:$B$14,2,0)*'2021-22'!H23*IF(G23="Y",-1,1))</f>
        <v/>
      </c>
    </row>
    <row r="24" spans="1:12" x14ac:dyDescent="0.35">
      <c r="A24" s="4" t="s">
        <v>7</v>
      </c>
      <c r="B24" s="29"/>
      <c r="C24" s="28"/>
      <c r="D24" s="1"/>
      <c r="E24" s="1"/>
      <c r="F24" s="1"/>
      <c r="G24" s="1"/>
      <c r="H24" s="2">
        <f t="shared" si="0"/>
        <v>157.69696969696969</v>
      </c>
      <c r="I24" s="3" t="str">
        <f t="shared" si="1"/>
        <v/>
      </c>
      <c r="J24" s="3" t="str">
        <f t="shared" si="2"/>
        <v/>
      </c>
      <c r="K24" s="6" t="str">
        <f>IF(F24="","",VLOOKUP(F24,$A$5:$B$14,2,0)*'2021-22'!H24*IF(G24="Y",-1,1))</f>
        <v/>
      </c>
    </row>
    <row r="25" spans="1:12" x14ac:dyDescent="0.35">
      <c r="A25" s="4" t="s">
        <v>8</v>
      </c>
      <c r="B25" s="28"/>
      <c r="C25" s="29"/>
      <c r="D25" s="1"/>
      <c r="E25" s="1"/>
      <c r="F25" s="1"/>
      <c r="G25" s="1"/>
      <c r="H25" s="2">
        <f t="shared" si="0"/>
        <v>157.69696969696969</v>
      </c>
      <c r="I25" s="3" t="str">
        <f t="shared" si="1"/>
        <v/>
      </c>
      <c r="J25" s="3" t="str">
        <f t="shared" si="2"/>
        <v/>
      </c>
      <c r="K25" s="6" t="str">
        <f>IF(F25="","",VLOOKUP(F25,$A$5:$B$14,2,0)*'2021-22'!H25*IF(G25="Y",-1,1))</f>
        <v/>
      </c>
    </row>
    <row r="26" spans="1:12" x14ac:dyDescent="0.35">
      <c r="A26" s="4" t="s">
        <v>9</v>
      </c>
      <c r="B26" s="28"/>
      <c r="C26" s="29"/>
      <c r="D26" s="1"/>
      <c r="E26" s="1"/>
      <c r="F26" s="1"/>
      <c r="G26" s="1"/>
      <c r="H26" s="2">
        <f t="shared" si="0"/>
        <v>157.69696969696969</v>
      </c>
      <c r="I26" s="3" t="str">
        <f t="shared" si="1"/>
        <v/>
      </c>
      <c r="J26" s="3" t="str">
        <f t="shared" si="2"/>
        <v/>
      </c>
      <c r="K26" s="6" t="str">
        <f>IF(F26="","",VLOOKUP(F26,$A$5:$B$14,2,0)*'2021-22'!H26*IF(G26="Y",-1,1))</f>
        <v/>
      </c>
    </row>
    <row r="27" spans="1:12" x14ac:dyDescent="0.35">
      <c r="A27" s="4" t="s">
        <v>10</v>
      </c>
      <c r="B27" s="28"/>
      <c r="C27" s="29"/>
      <c r="D27" s="1"/>
      <c r="E27" s="1"/>
      <c r="F27" s="1"/>
      <c r="G27" s="1"/>
      <c r="H27" s="2">
        <f t="shared" si="0"/>
        <v>157.69696969696969</v>
      </c>
      <c r="I27" s="3" t="str">
        <f t="shared" si="1"/>
        <v/>
      </c>
      <c r="J27" s="3" t="str">
        <f t="shared" si="2"/>
        <v/>
      </c>
      <c r="K27" s="6" t="str">
        <f>IF(F27="","",VLOOKUP(F27,$A$5:$B$14,2,0)*'2021-22'!H27*IF(G27="Y",-1,1))</f>
        <v/>
      </c>
    </row>
    <row r="28" spans="1:12" x14ac:dyDescent="0.35">
      <c r="A28" s="4" t="s">
        <v>11</v>
      </c>
      <c r="B28" s="28"/>
      <c r="C28" s="29"/>
      <c r="D28" s="1"/>
      <c r="E28" s="1"/>
      <c r="F28" s="1"/>
      <c r="G28" s="1"/>
      <c r="H28" s="2">
        <f t="shared" si="0"/>
        <v>157.69696969696969</v>
      </c>
      <c r="I28" s="3" t="str">
        <f t="shared" si="1"/>
        <v/>
      </c>
      <c r="J28" s="3" t="str">
        <f t="shared" si="2"/>
        <v/>
      </c>
      <c r="K28" s="6" t="str">
        <f>IF(F28="","",VLOOKUP(F28,$A$5:$B$14,2,0)*'2021-22'!H28*IF(G28="Y",-1,1))</f>
        <v/>
      </c>
    </row>
    <row r="29" spans="1:12" x14ac:dyDescent="0.35">
      <c r="A29" s="4" t="s">
        <v>12</v>
      </c>
      <c r="B29" s="28"/>
      <c r="C29" s="29"/>
      <c r="D29" s="1"/>
      <c r="E29" s="1"/>
      <c r="F29" s="1"/>
      <c r="G29" s="1"/>
      <c r="H29" s="2">
        <f t="shared" si="0"/>
        <v>157.69696969696969</v>
      </c>
      <c r="I29" s="3" t="str">
        <f t="shared" si="1"/>
        <v/>
      </c>
      <c r="J29" s="3" t="str">
        <f t="shared" si="2"/>
        <v/>
      </c>
      <c r="K29" s="6" t="str">
        <f>IF(F29="","",VLOOKUP(F29,$A$5:$B$14,2,0)*'2021-22'!H29*IF(G29="Y",-1,1))</f>
        <v/>
      </c>
    </row>
    <row r="30" spans="1:12" x14ac:dyDescent="0.35">
      <c r="A30" s="4" t="s">
        <v>13</v>
      </c>
      <c r="B30" s="28"/>
      <c r="C30" s="29"/>
      <c r="D30" s="1"/>
      <c r="E30" s="1"/>
      <c r="F30" s="1"/>
      <c r="G30" s="1"/>
      <c r="H30" s="2">
        <f t="shared" si="0"/>
        <v>157.69696969696969</v>
      </c>
      <c r="I30" s="3" t="str">
        <f t="shared" si="1"/>
        <v/>
      </c>
      <c r="J30" s="3" t="str">
        <f t="shared" si="2"/>
        <v/>
      </c>
      <c r="K30" s="6" t="str">
        <f>IF(F30="","",VLOOKUP(F30,$A$5:$B$14,2,0)*'2021-22'!H30*IF(G30="Y",-1,1))</f>
        <v/>
      </c>
    </row>
    <row r="31" spans="1:12" x14ac:dyDescent="0.35">
      <c r="A31" s="4" t="s">
        <v>14</v>
      </c>
      <c r="B31" s="28"/>
      <c r="C31" s="29"/>
      <c r="D31" s="1"/>
      <c r="E31" s="1"/>
      <c r="F31" s="1"/>
      <c r="G31" s="1"/>
      <c r="H31" s="2">
        <f t="shared" si="0"/>
        <v>157.69696969696969</v>
      </c>
      <c r="I31" s="3" t="str">
        <f t="shared" si="1"/>
        <v/>
      </c>
      <c r="J31" s="3" t="str">
        <f t="shared" si="2"/>
        <v/>
      </c>
      <c r="K31" s="6" t="str">
        <f>IF(F31="","",VLOOKUP(F31,$A$5:$B$14,2,0)*'2021-22'!H31*IF(G31="Y",-1,1))</f>
        <v/>
      </c>
    </row>
    <row r="32" spans="1:12" x14ac:dyDescent="0.35">
      <c r="A32" s="4" t="s">
        <v>15</v>
      </c>
      <c r="B32" s="29"/>
      <c r="C32" s="28"/>
      <c r="D32" s="1"/>
      <c r="E32" s="1"/>
      <c r="F32" s="1"/>
      <c r="G32" s="1"/>
      <c r="H32" s="2">
        <f t="shared" si="0"/>
        <v>157.69696969696969</v>
      </c>
      <c r="I32" s="3" t="str">
        <f t="shared" si="1"/>
        <v/>
      </c>
      <c r="J32" s="3" t="str">
        <f t="shared" si="2"/>
        <v/>
      </c>
      <c r="K32" s="6" t="str">
        <f>IF(F32="","",VLOOKUP(F32,$A$5:$B$14,2,0)*'2021-22'!H32*IF(G32="Y",-1,1))</f>
        <v/>
      </c>
    </row>
    <row r="33" spans="1:11" x14ac:dyDescent="0.35">
      <c r="A33" s="4" t="s">
        <v>18</v>
      </c>
      <c r="B33" s="29"/>
      <c r="C33" s="28"/>
      <c r="D33" s="1"/>
      <c r="E33" s="1"/>
      <c r="F33" s="1"/>
      <c r="G33" s="1"/>
      <c r="H33" s="2">
        <f t="shared" si="0"/>
        <v>157.69696969696969</v>
      </c>
      <c r="I33" s="3" t="str">
        <f t="shared" si="1"/>
        <v/>
      </c>
      <c r="J33" s="3" t="str">
        <f t="shared" si="2"/>
        <v/>
      </c>
      <c r="K33" s="6" t="str">
        <f>IF(F33="","",VLOOKUP(F33,$A$5:$B$14,2,0)*'2021-22'!H33*IF(G33="Y",-1,1))</f>
        <v/>
      </c>
    </row>
    <row r="34" spans="1:11" x14ac:dyDescent="0.35">
      <c r="A34" s="4" t="s">
        <v>19</v>
      </c>
      <c r="B34" s="29"/>
      <c r="C34" s="28"/>
      <c r="D34" s="1"/>
      <c r="E34" s="1"/>
      <c r="F34" s="1"/>
      <c r="G34" s="1"/>
      <c r="H34" s="2">
        <f t="shared" si="0"/>
        <v>157.69696969696969</v>
      </c>
      <c r="I34" s="3" t="str">
        <f t="shared" si="1"/>
        <v/>
      </c>
      <c r="J34" s="3" t="str">
        <f t="shared" si="2"/>
        <v/>
      </c>
      <c r="K34" s="6" t="str">
        <f>IF(F34="","",VLOOKUP(F34,$A$5:$B$14,2,0)*'2021-22'!H34*IF(G34="Y",-1,1))</f>
        <v/>
      </c>
    </row>
    <row r="35" spans="1:11" x14ac:dyDescent="0.35">
      <c r="A35" s="4" t="s">
        <v>20</v>
      </c>
      <c r="B35" s="29"/>
      <c r="C35" s="28"/>
      <c r="D35" s="1"/>
      <c r="E35" s="1"/>
      <c r="F35" s="1"/>
      <c r="G35" s="1"/>
      <c r="H35" s="2">
        <f t="shared" si="0"/>
        <v>157.69696969696969</v>
      </c>
      <c r="I35" s="3" t="str">
        <f t="shared" si="1"/>
        <v/>
      </c>
      <c r="J35" s="3" t="str">
        <f t="shared" si="2"/>
        <v/>
      </c>
      <c r="K35" s="6" t="str">
        <f>IF(F35="","",VLOOKUP(F35,$A$5:$B$14,2,0)*'2021-22'!H35*IF(G35="Y",-1,1))</f>
        <v/>
      </c>
    </row>
    <row r="36" spans="1:11" x14ac:dyDescent="0.35">
      <c r="A36" s="4" t="s">
        <v>21</v>
      </c>
      <c r="B36" s="29"/>
      <c r="C36" s="28"/>
      <c r="D36" s="1"/>
      <c r="E36" s="1"/>
      <c r="F36" s="1"/>
      <c r="G36" s="1"/>
      <c r="H36" s="2">
        <f t="shared" si="0"/>
        <v>157.69696969696969</v>
      </c>
      <c r="I36" s="3" t="str">
        <f t="shared" si="1"/>
        <v/>
      </c>
      <c r="J36" s="3" t="str">
        <f t="shared" si="2"/>
        <v/>
      </c>
      <c r="K36" s="6" t="str">
        <f>IF(F36="","",VLOOKUP(F36,$A$5:$B$14,2,0)*'2021-22'!H36*IF(G36="Y",-1,1))</f>
        <v/>
      </c>
    </row>
    <row r="37" spans="1:11" x14ac:dyDescent="0.35">
      <c r="A37" s="4" t="s">
        <v>22</v>
      </c>
      <c r="B37" s="29"/>
      <c r="C37" s="28"/>
      <c r="D37" s="1"/>
      <c r="E37" s="1"/>
      <c r="F37" s="1"/>
      <c r="G37" s="1"/>
      <c r="H37" s="2">
        <f t="shared" si="0"/>
        <v>157.69696969696969</v>
      </c>
      <c r="I37" s="3" t="str">
        <f t="shared" si="1"/>
        <v/>
      </c>
      <c r="J37" s="3" t="str">
        <f t="shared" si="2"/>
        <v/>
      </c>
      <c r="K37" s="6" t="str">
        <f>IF(F37="","",VLOOKUP(F37,$A$5:$B$14,2,0)*'2021-22'!H37*IF(G37="Y",-1,1))</f>
        <v/>
      </c>
    </row>
    <row r="38" spans="1:11" x14ac:dyDescent="0.35">
      <c r="A38" s="4" t="s">
        <v>23</v>
      </c>
      <c r="B38" s="29"/>
      <c r="C38" s="28"/>
      <c r="D38" s="1"/>
      <c r="E38" s="1"/>
      <c r="F38" s="1"/>
      <c r="G38" s="1"/>
      <c r="H38" s="2">
        <f t="shared" si="0"/>
        <v>157.69696969696969</v>
      </c>
      <c r="I38" s="3" t="str">
        <f t="shared" si="1"/>
        <v/>
      </c>
      <c r="J38" s="3" t="str">
        <f t="shared" si="2"/>
        <v/>
      </c>
      <c r="K38" s="6" t="str">
        <f>IF(F38="","",VLOOKUP(F38,$A$5:$B$14,2,0)*'2021-22'!H38*IF(G38="Y",-1,1))</f>
        <v/>
      </c>
    </row>
    <row r="39" spans="1:11" x14ac:dyDescent="0.35">
      <c r="A39" s="4" t="s">
        <v>24</v>
      </c>
      <c r="B39" s="5"/>
      <c r="C39" s="5"/>
      <c r="D39" s="1"/>
      <c r="E39" s="1"/>
      <c r="F39" s="1"/>
      <c r="G39" s="1"/>
      <c r="H39" s="2">
        <f t="shared" si="0"/>
        <v>157.69696969696969</v>
      </c>
      <c r="I39" s="3" t="str">
        <f t="shared" si="1"/>
        <v/>
      </c>
      <c r="J39" s="3" t="str">
        <f t="shared" si="2"/>
        <v/>
      </c>
      <c r="K39" s="6" t="str">
        <f>IF(F39="","",VLOOKUP(F39,$A$5:$B$14,2,0)*'2021-22'!H39*IF(G39="Y",-1,1))</f>
        <v/>
      </c>
    </row>
    <row r="40" spans="1:11" x14ac:dyDescent="0.35">
      <c r="A40" s="4" t="s">
        <v>25</v>
      </c>
      <c r="B40" s="5"/>
      <c r="C40" s="5"/>
      <c r="D40" s="1"/>
      <c r="E40" s="1"/>
      <c r="F40" s="1"/>
      <c r="G40" s="1"/>
      <c r="H40" s="2">
        <f t="shared" si="0"/>
        <v>157.69696969696969</v>
      </c>
      <c r="I40" s="3" t="str">
        <f t="shared" si="1"/>
        <v/>
      </c>
      <c r="J40" s="3" t="str">
        <f t="shared" si="2"/>
        <v/>
      </c>
      <c r="K40" s="6" t="str">
        <f>IF(F40="","",VLOOKUP(F40,$A$5:$B$14,2,0)*'2021-22'!H40*IF(G40="Y",-1,1))</f>
        <v/>
      </c>
    </row>
    <row r="41" spans="1:11" x14ac:dyDescent="0.35">
      <c r="A41" s="4" t="s">
        <v>26</v>
      </c>
      <c r="B41" s="5"/>
      <c r="C41" s="5"/>
      <c r="D41" s="1"/>
      <c r="E41" s="1"/>
      <c r="F41" s="1"/>
      <c r="G41" s="1"/>
      <c r="H41" s="2">
        <f t="shared" si="0"/>
        <v>157.69696969696969</v>
      </c>
      <c r="I41" s="3" t="str">
        <f t="shared" si="1"/>
        <v/>
      </c>
      <c r="J41" s="3" t="str">
        <f t="shared" si="2"/>
        <v/>
      </c>
      <c r="K41" s="6" t="str">
        <f>IF(F41="","",VLOOKUP(F41,$A$5:$B$14,2,0)*'2021-22'!H41*IF(G41="Y",-1,1))</f>
        <v/>
      </c>
    </row>
    <row r="42" spans="1:11" x14ac:dyDescent="0.35">
      <c r="A42" s="4" t="s">
        <v>27</v>
      </c>
      <c r="B42" s="5"/>
      <c r="C42" s="5"/>
      <c r="D42" s="1"/>
      <c r="E42" s="1"/>
      <c r="F42" s="1"/>
      <c r="G42" s="1"/>
      <c r="H42" s="2">
        <f t="shared" si="0"/>
        <v>157.69696969696969</v>
      </c>
      <c r="I42" s="3" t="str">
        <f t="shared" si="1"/>
        <v/>
      </c>
      <c r="J42" s="3" t="str">
        <f t="shared" si="2"/>
        <v/>
      </c>
      <c r="K42" s="6" t="str">
        <f>IF(F42="","",VLOOKUP(F42,$A$5:$B$14,2,0)*'2021-22'!H42*IF(G42="Y",-1,1))</f>
        <v/>
      </c>
    </row>
    <row r="43" spans="1:11" x14ac:dyDescent="0.35">
      <c r="A43" s="4" t="s">
        <v>28</v>
      </c>
      <c r="B43" s="5"/>
      <c r="C43" s="5"/>
      <c r="D43" s="1"/>
      <c r="E43" s="1"/>
      <c r="F43" s="1"/>
      <c r="G43" s="1"/>
      <c r="H43" s="2">
        <f t="shared" si="0"/>
        <v>157.69696969696969</v>
      </c>
      <c r="I43" s="3" t="str">
        <f t="shared" si="1"/>
        <v/>
      </c>
      <c r="J43" s="3" t="str">
        <f t="shared" si="2"/>
        <v/>
      </c>
      <c r="K43" s="6" t="str">
        <f>IF(F43="","",VLOOKUP(F43,$A$5:$B$14,2,0)*'2021-22'!H43*IF(G43="Y",-1,1))</f>
        <v/>
      </c>
    </row>
    <row r="44" spans="1:11" x14ac:dyDescent="0.35">
      <c r="A44" s="4" t="s">
        <v>29</v>
      </c>
      <c r="B44" s="5"/>
      <c r="C44" s="5"/>
      <c r="D44" s="1"/>
      <c r="E44" s="1"/>
      <c r="F44" s="1"/>
      <c r="G44" s="1"/>
      <c r="H44" s="2">
        <f t="shared" si="0"/>
        <v>157.69696969696969</v>
      </c>
      <c r="I44" s="3" t="str">
        <f t="shared" si="1"/>
        <v/>
      </c>
      <c r="J44" s="3" t="str">
        <f t="shared" si="2"/>
        <v/>
      </c>
      <c r="K44" s="6" t="str">
        <f>IF(F44="","",VLOOKUP(F44,$A$5:$B$14,2,0)*'2021-22'!H44*IF(G44="Y",-1,1))</f>
        <v/>
      </c>
    </row>
    <row r="45" spans="1:11" x14ac:dyDescent="0.35">
      <c r="A45" s="4" t="s">
        <v>30</v>
      </c>
      <c r="B45" s="5"/>
      <c r="C45" s="5"/>
      <c r="D45" s="1"/>
      <c r="E45" s="1"/>
      <c r="F45" s="1"/>
      <c r="G45" s="1"/>
      <c r="H45" s="2">
        <f t="shared" si="0"/>
        <v>157.69696969696969</v>
      </c>
      <c r="I45" s="3" t="str">
        <f t="shared" si="1"/>
        <v/>
      </c>
      <c r="J45" s="3" t="str">
        <f t="shared" si="2"/>
        <v/>
      </c>
      <c r="K45" s="6" t="str">
        <f>IF(F45="","",VLOOKUP(F45,$A$5:$B$14,2,0)*'2021-22'!H45*IF(G45="Y",-1,1))</f>
        <v/>
      </c>
    </row>
    <row r="46" spans="1:11" x14ac:dyDescent="0.35">
      <c r="A46" s="4" t="s">
        <v>31</v>
      </c>
      <c r="B46" s="5"/>
      <c r="C46" s="5"/>
      <c r="D46" s="1"/>
      <c r="E46" s="1"/>
      <c r="F46" s="1"/>
      <c r="G46" s="1"/>
      <c r="H46" s="2">
        <f t="shared" si="0"/>
        <v>157.69696969696969</v>
      </c>
      <c r="I46" s="3" t="str">
        <f t="shared" si="1"/>
        <v/>
      </c>
      <c r="J46" s="3" t="str">
        <f t="shared" si="2"/>
        <v/>
      </c>
      <c r="K46" s="6" t="str">
        <f>IF(F46="","",VLOOKUP(F46,$A$5:$B$14,2,0)*'2021-22'!H46*IF(G46="Y",-1,1))</f>
        <v/>
      </c>
    </row>
    <row r="47" spans="1:11" x14ac:dyDescent="0.35">
      <c r="A47" s="4" t="s">
        <v>32</v>
      </c>
      <c r="B47" s="5"/>
      <c r="C47" s="5"/>
      <c r="D47" s="1"/>
      <c r="E47" s="1"/>
      <c r="F47" s="1"/>
      <c r="G47" s="1"/>
      <c r="H47" s="2">
        <f t="shared" si="0"/>
        <v>157.69696969696969</v>
      </c>
      <c r="I47" s="3" t="str">
        <f t="shared" si="1"/>
        <v/>
      </c>
      <c r="J47" s="3" t="str">
        <f t="shared" si="2"/>
        <v/>
      </c>
      <c r="K47" s="6" t="str">
        <f>IF(F47="","",VLOOKUP(F47,$A$5:$B$14,2,0)*'2021-22'!H47*IF(G47="Y",-1,1))</f>
        <v/>
      </c>
    </row>
    <row r="48" spans="1:11" x14ac:dyDescent="0.35">
      <c r="A48" s="4" t="s">
        <v>33</v>
      </c>
      <c r="B48" s="5"/>
      <c r="C48" s="5"/>
      <c r="D48" s="1"/>
      <c r="E48" s="1"/>
      <c r="F48" s="1"/>
      <c r="G48" s="1"/>
      <c r="H48" s="2">
        <f t="shared" si="0"/>
        <v>157.69696969696969</v>
      </c>
      <c r="I48" s="3" t="str">
        <f t="shared" si="1"/>
        <v/>
      </c>
      <c r="J48" s="3" t="str">
        <f t="shared" si="2"/>
        <v/>
      </c>
      <c r="K48" s="6" t="str">
        <f>IF(F48="","",VLOOKUP(F48,$A$5:$B$14,2,0)*'2021-22'!H48*IF(G48="Y",-1,1))</f>
        <v/>
      </c>
    </row>
    <row r="49" spans="1:11" x14ac:dyDescent="0.35">
      <c r="A49" s="4" t="s">
        <v>34</v>
      </c>
      <c r="B49" s="5"/>
      <c r="C49" s="5"/>
      <c r="D49" s="1"/>
      <c r="E49" s="1"/>
      <c r="F49" s="1"/>
      <c r="G49" s="1"/>
      <c r="H49" s="2">
        <f t="shared" si="0"/>
        <v>157.69696969696969</v>
      </c>
      <c r="I49" s="3" t="str">
        <f t="shared" si="1"/>
        <v/>
      </c>
      <c r="J49" s="3" t="str">
        <f t="shared" si="2"/>
        <v/>
      </c>
      <c r="K49" s="6" t="str">
        <f>IF(F49="","",VLOOKUP(F49,$A$5:$B$14,2,0)*'2021-22'!H49*IF(G49="Y",-1,1))</f>
        <v/>
      </c>
    </row>
    <row r="50" spans="1:11" x14ac:dyDescent="0.35">
      <c r="A50" s="4" t="s">
        <v>35</v>
      </c>
      <c r="B50" s="5"/>
      <c r="C50" s="5"/>
      <c r="D50" s="1"/>
      <c r="E50" s="1"/>
      <c r="F50" s="1"/>
      <c r="G50" s="1"/>
      <c r="H50" s="2">
        <f t="shared" ref="H50:H81" si="3">IF(C50="",NETWORKDAYS(B50,"31/03/2022",Holidays),IF(C50&gt;DATE(2022,3,31),NETWORKDAYS(B50,"31/03/2022",Holidays),NETWORKDAYS(B50,C50,Holidays)))/198</f>
        <v>157.69696969696969</v>
      </c>
      <c r="I50" s="3" t="str">
        <f t="shared" si="1"/>
        <v/>
      </c>
      <c r="J50" s="3" t="str">
        <f t="shared" si="2"/>
        <v/>
      </c>
      <c r="K50" s="6" t="str">
        <f>IF(F50="","",VLOOKUP(F50,$A$5:$B$14,2,0)*'2021-22'!H50*IF(G50="Y",-1,1))</f>
        <v/>
      </c>
    </row>
    <row r="51" spans="1:11" x14ac:dyDescent="0.35">
      <c r="A51" s="4" t="s">
        <v>36</v>
      </c>
      <c r="B51" s="5"/>
      <c r="C51" s="5"/>
      <c r="D51" s="1"/>
      <c r="E51" s="1"/>
      <c r="F51" s="1"/>
      <c r="G51" s="1"/>
      <c r="H51" s="2">
        <f t="shared" si="3"/>
        <v>157.69696969696969</v>
      </c>
      <c r="I51" s="3" t="str">
        <f t="shared" si="1"/>
        <v/>
      </c>
      <c r="J51" s="3" t="str">
        <f t="shared" si="2"/>
        <v/>
      </c>
      <c r="K51" s="6" t="str">
        <f>IF(F51="","",VLOOKUP(F51,$A$5:$B$14,2,0)*'2021-22'!H51*IF(G51="Y",-1,1))</f>
        <v/>
      </c>
    </row>
    <row r="52" spans="1:11" x14ac:dyDescent="0.35">
      <c r="A52" s="4" t="s">
        <v>37</v>
      </c>
      <c r="B52" s="5"/>
      <c r="C52" s="5"/>
      <c r="D52" s="1"/>
      <c r="E52" s="1"/>
      <c r="F52" s="1"/>
      <c r="G52" s="1"/>
      <c r="H52" s="2">
        <f t="shared" si="3"/>
        <v>157.69696969696969</v>
      </c>
      <c r="I52" s="3" t="str">
        <f t="shared" si="1"/>
        <v/>
      </c>
      <c r="J52" s="3" t="str">
        <f t="shared" si="2"/>
        <v/>
      </c>
      <c r="K52" s="6" t="str">
        <f>IF(F52="","",VLOOKUP(F52,$A$5:$B$14,2,0)*'2021-22'!H52*IF(G52="Y",-1,1))</f>
        <v/>
      </c>
    </row>
    <row r="53" spans="1:11" x14ac:dyDescent="0.35">
      <c r="A53" s="4" t="s">
        <v>38</v>
      </c>
      <c r="B53" s="5"/>
      <c r="C53" s="5"/>
      <c r="D53" s="1"/>
      <c r="E53" s="1"/>
      <c r="F53" s="1"/>
      <c r="G53" s="1"/>
      <c r="H53" s="2">
        <f t="shared" si="3"/>
        <v>157.69696969696969</v>
      </c>
      <c r="I53" s="3" t="str">
        <f t="shared" si="1"/>
        <v/>
      </c>
      <c r="J53" s="3" t="str">
        <f t="shared" si="2"/>
        <v/>
      </c>
      <c r="K53" s="6" t="str">
        <f>IF(F53="","",VLOOKUP(F53,$A$5:$B$14,2,0)*'2021-22'!H53*IF(G53="Y",-1,1))</f>
        <v/>
      </c>
    </row>
    <row r="54" spans="1:11" x14ac:dyDescent="0.35">
      <c r="A54" s="4" t="s">
        <v>39</v>
      </c>
      <c r="B54" s="5"/>
      <c r="C54" s="5"/>
      <c r="D54" s="1"/>
      <c r="E54" s="1"/>
      <c r="F54" s="1"/>
      <c r="G54" s="1"/>
      <c r="H54" s="2">
        <f t="shared" si="3"/>
        <v>157.69696969696969</v>
      </c>
      <c r="I54" s="3" t="str">
        <f t="shared" si="1"/>
        <v/>
      </c>
      <c r="J54" s="3" t="str">
        <f t="shared" si="2"/>
        <v/>
      </c>
      <c r="K54" s="6" t="str">
        <f>IF(F54="","",VLOOKUP(F54,$A$5:$B$14,2,0)*'2021-22'!H54*IF(G54="Y",-1,1))</f>
        <v/>
      </c>
    </row>
    <row r="55" spans="1:11" x14ac:dyDescent="0.35">
      <c r="A55" s="4" t="s">
        <v>40</v>
      </c>
      <c r="B55" s="5"/>
      <c r="C55" s="5"/>
      <c r="D55" s="1"/>
      <c r="E55" s="1"/>
      <c r="F55" s="1"/>
      <c r="G55" s="1"/>
      <c r="H55" s="2">
        <f t="shared" si="3"/>
        <v>157.69696969696969</v>
      </c>
      <c r="I55" s="3" t="str">
        <f t="shared" si="1"/>
        <v/>
      </c>
      <c r="J55" s="3" t="str">
        <f t="shared" si="2"/>
        <v/>
      </c>
      <c r="K55" s="6" t="str">
        <f>IF(F55="","",VLOOKUP(F55,$A$5:$B$14,2,0)*'2021-22'!H55*IF(G55="Y",-1,1))</f>
        <v/>
      </c>
    </row>
    <row r="56" spans="1:11" x14ac:dyDescent="0.35">
      <c r="A56" s="4" t="s">
        <v>41</v>
      </c>
      <c r="B56" s="5"/>
      <c r="C56" s="5"/>
      <c r="D56" s="1"/>
      <c r="E56" s="1"/>
      <c r="F56" s="1"/>
      <c r="G56" s="1"/>
      <c r="H56" s="2">
        <f t="shared" si="3"/>
        <v>157.69696969696969</v>
      </c>
      <c r="I56" s="3" t="str">
        <f t="shared" si="1"/>
        <v/>
      </c>
      <c r="J56" s="3" t="str">
        <f t="shared" si="2"/>
        <v/>
      </c>
      <c r="K56" s="6" t="str">
        <f>IF(F56="","",VLOOKUP(F56,$A$5:$B$14,2,0)*'2021-22'!H56*IF(G56="Y",-1,1))</f>
        <v/>
      </c>
    </row>
    <row r="57" spans="1:11" x14ac:dyDescent="0.35">
      <c r="A57" s="4" t="s">
        <v>42</v>
      </c>
      <c r="B57" s="5"/>
      <c r="C57" s="5"/>
      <c r="D57" s="1"/>
      <c r="E57" s="1"/>
      <c r="F57" s="1"/>
      <c r="G57" s="1"/>
      <c r="H57" s="2">
        <f t="shared" si="3"/>
        <v>157.69696969696969</v>
      </c>
      <c r="I57" s="3" t="str">
        <f t="shared" si="1"/>
        <v/>
      </c>
      <c r="J57" s="3" t="str">
        <f t="shared" si="2"/>
        <v/>
      </c>
      <c r="K57" s="6" t="str">
        <f>IF(F57="","",VLOOKUP(F57,$A$5:$B$14,2,0)*'2021-22'!H57*IF(G57="Y",-1,1))</f>
        <v/>
      </c>
    </row>
    <row r="58" spans="1:11" x14ac:dyDescent="0.35">
      <c r="A58" s="4" t="s">
        <v>43</v>
      </c>
      <c r="B58" s="5"/>
      <c r="C58" s="5"/>
      <c r="D58" s="1"/>
      <c r="E58" s="1"/>
      <c r="F58" s="1"/>
      <c r="G58" s="1"/>
      <c r="H58" s="2">
        <f t="shared" si="3"/>
        <v>157.69696969696969</v>
      </c>
      <c r="I58" s="3" t="str">
        <f t="shared" si="1"/>
        <v/>
      </c>
      <c r="J58" s="3" t="str">
        <f t="shared" si="2"/>
        <v/>
      </c>
      <c r="K58" s="6" t="str">
        <f>IF(F58="","",VLOOKUP(F58,$A$5:$B$14,2,0)*'2021-22'!H58*IF(G58="Y",-1,1))</f>
        <v/>
      </c>
    </row>
    <row r="59" spans="1:11" x14ac:dyDescent="0.35">
      <c r="A59" s="4" t="s">
        <v>44</v>
      </c>
      <c r="B59" s="5"/>
      <c r="C59" s="5"/>
      <c r="D59" s="1"/>
      <c r="E59" s="1"/>
      <c r="F59" s="1"/>
      <c r="G59" s="1"/>
      <c r="H59" s="2">
        <f t="shared" si="3"/>
        <v>157.69696969696969</v>
      </c>
      <c r="I59" s="3" t="str">
        <f t="shared" si="1"/>
        <v/>
      </c>
      <c r="J59" s="3" t="str">
        <f t="shared" si="2"/>
        <v/>
      </c>
      <c r="K59" s="6" t="str">
        <f>IF(F59="","",VLOOKUP(F59,$A$5:$B$14,2,0)*'2021-22'!H59*IF(G59="Y",-1,1))</f>
        <v/>
      </c>
    </row>
    <row r="60" spans="1:11" x14ac:dyDescent="0.35">
      <c r="A60" s="4" t="s">
        <v>45</v>
      </c>
      <c r="B60" s="5"/>
      <c r="C60" s="5"/>
      <c r="D60" s="1"/>
      <c r="E60" s="1"/>
      <c r="F60" s="1"/>
      <c r="G60" s="1"/>
      <c r="H60" s="2">
        <f t="shared" si="3"/>
        <v>157.69696969696969</v>
      </c>
      <c r="I60" s="3" t="str">
        <f t="shared" si="1"/>
        <v/>
      </c>
      <c r="J60" s="3" t="str">
        <f t="shared" si="2"/>
        <v/>
      </c>
      <c r="K60" s="6" t="str">
        <f>IF(F60="","",VLOOKUP(F60,$A$5:$B$14,2,0)*'2021-22'!H60*IF(G60="Y",-1,1))</f>
        <v/>
      </c>
    </row>
    <row r="61" spans="1:11" x14ac:dyDescent="0.35">
      <c r="A61" s="4" t="s">
        <v>46</v>
      </c>
      <c r="B61" s="5"/>
      <c r="C61" s="5"/>
      <c r="D61" s="1"/>
      <c r="E61" s="1"/>
      <c r="F61" s="1"/>
      <c r="G61" s="1"/>
      <c r="H61" s="2">
        <f t="shared" si="3"/>
        <v>157.69696969696969</v>
      </c>
      <c r="I61" s="3" t="str">
        <f t="shared" si="1"/>
        <v/>
      </c>
      <c r="J61" s="3" t="str">
        <f t="shared" si="2"/>
        <v/>
      </c>
      <c r="K61" s="6" t="str">
        <f>IF(F61="","",VLOOKUP(F61,$A$5:$B$14,2,0)*'2021-22'!H61*IF(G61="Y",-1,1))</f>
        <v/>
      </c>
    </row>
    <row r="62" spans="1:11" x14ac:dyDescent="0.35">
      <c r="A62" s="4" t="s">
        <v>47</v>
      </c>
      <c r="B62" s="5"/>
      <c r="C62" s="5"/>
      <c r="D62" s="1"/>
      <c r="E62" s="1"/>
      <c r="F62" s="1"/>
      <c r="G62" s="1"/>
      <c r="H62" s="2">
        <f t="shared" si="3"/>
        <v>157.69696969696969</v>
      </c>
      <c r="I62" s="3" t="str">
        <f t="shared" si="1"/>
        <v/>
      </c>
      <c r="J62" s="3" t="str">
        <f t="shared" si="2"/>
        <v/>
      </c>
      <c r="K62" s="6" t="str">
        <f>IF(F62="","",VLOOKUP(F62,$A$5:$B$14,2,0)*'2021-22'!H62*IF(G62="Y",-1,1))</f>
        <v/>
      </c>
    </row>
    <row r="63" spans="1:11" x14ac:dyDescent="0.35">
      <c r="A63" s="4" t="s">
        <v>48</v>
      </c>
      <c r="B63" s="5"/>
      <c r="C63" s="5"/>
      <c r="D63" s="1"/>
      <c r="E63" s="1"/>
      <c r="F63" s="1"/>
      <c r="G63" s="1"/>
      <c r="H63" s="2">
        <f t="shared" si="3"/>
        <v>157.69696969696969</v>
      </c>
      <c r="I63" s="3" t="str">
        <f t="shared" si="1"/>
        <v/>
      </c>
      <c r="J63" s="3" t="str">
        <f t="shared" si="2"/>
        <v/>
      </c>
      <c r="K63" s="6" t="str">
        <f>IF(F63="","",VLOOKUP(F63,$A$5:$B$14,2,0)*'2021-22'!H63*IF(G63="Y",-1,1))</f>
        <v/>
      </c>
    </row>
    <row r="64" spans="1:11" x14ac:dyDescent="0.35">
      <c r="A64" s="4" t="s">
        <v>49</v>
      </c>
      <c r="B64" s="5"/>
      <c r="C64" s="5"/>
      <c r="D64" s="1"/>
      <c r="E64" s="1"/>
      <c r="F64" s="1"/>
      <c r="G64" s="1"/>
      <c r="H64" s="2">
        <f t="shared" si="3"/>
        <v>157.69696969696969</v>
      </c>
      <c r="I64" s="3" t="str">
        <f t="shared" si="1"/>
        <v/>
      </c>
      <c r="J64" s="3" t="str">
        <f t="shared" si="2"/>
        <v/>
      </c>
      <c r="K64" s="6" t="str">
        <f>IF(F64="","",VLOOKUP(F64,$A$5:$B$14,2,0)*'2021-22'!H64*IF(G64="Y",-1,1))</f>
        <v/>
      </c>
    </row>
    <row r="65" spans="1:11" x14ac:dyDescent="0.35">
      <c r="A65" s="4" t="s">
        <v>50</v>
      </c>
      <c r="B65" s="5"/>
      <c r="C65" s="5"/>
      <c r="D65" s="1"/>
      <c r="E65" s="1"/>
      <c r="F65" s="1"/>
      <c r="G65" s="1"/>
      <c r="H65" s="2">
        <f t="shared" si="3"/>
        <v>157.69696969696969</v>
      </c>
      <c r="I65" s="3" t="str">
        <f t="shared" si="1"/>
        <v/>
      </c>
      <c r="J65" s="3" t="str">
        <f t="shared" si="2"/>
        <v/>
      </c>
      <c r="K65" s="6" t="str">
        <f>IF(F65="","",VLOOKUP(F65,$A$5:$B$14,2,0)*'2021-22'!H65*IF(G65="Y",-1,1))</f>
        <v/>
      </c>
    </row>
    <row r="66" spans="1:11" x14ac:dyDescent="0.35">
      <c r="A66" s="4" t="s">
        <v>51</v>
      </c>
      <c r="B66" s="5"/>
      <c r="C66" s="5"/>
      <c r="D66" s="1"/>
      <c r="E66" s="1"/>
      <c r="F66" s="1"/>
      <c r="G66" s="1"/>
      <c r="H66" s="2">
        <f t="shared" si="3"/>
        <v>157.69696969696969</v>
      </c>
      <c r="I66" s="3" t="str">
        <f t="shared" si="1"/>
        <v/>
      </c>
      <c r="J66" s="3" t="str">
        <f t="shared" si="2"/>
        <v/>
      </c>
      <c r="K66" s="6" t="str">
        <f>IF(F66="","",VLOOKUP(F66,$A$5:$B$14,2,0)*'2021-22'!H66*IF(G66="Y",-1,1))</f>
        <v/>
      </c>
    </row>
    <row r="67" spans="1:11" x14ac:dyDescent="0.35">
      <c r="A67" s="4" t="s">
        <v>52</v>
      </c>
      <c r="B67" s="5"/>
      <c r="C67" s="5"/>
      <c r="D67" s="1"/>
      <c r="E67" s="1"/>
      <c r="F67" s="1"/>
      <c r="G67" s="1"/>
      <c r="H67" s="2">
        <f t="shared" si="3"/>
        <v>157.69696969696969</v>
      </c>
      <c r="I67" s="3" t="str">
        <f t="shared" si="1"/>
        <v/>
      </c>
      <c r="J67" s="3" t="str">
        <f t="shared" si="2"/>
        <v/>
      </c>
      <c r="K67" s="6" t="str">
        <f>IF(F67="","",VLOOKUP(F67,$A$5:$B$14,2,0)*'2021-22'!H67*IF(G67="Y",-1,1))</f>
        <v/>
      </c>
    </row>
    <row r="68" spans="1:11" x14ac:dyDescent="0.35">
      <c r="A68" s="4" t="s">
        <v>53</v>
      </c>
      <c r="B68" s="5"/>
      <c r="C68" s="5"/>
      <c r="D68" s="1"/>
      <c r="E68" s="1"/>
      <c r="F68" s="1"/>
      <c r="G68" s="1"/>
      <c r="H68" s="2">
        <f t="shared" si="3"/>
        <v>157.69696969696969</v>
      </c>
      <c r="I68" s="3" t="str">
        <f t="shared" si="1"/>
        <v/>
      </c>
      <c r="J68" s="3" t="str">
        <f t="shared" si="2"/>
        <v/>
      </c>
      <c r="K68" s="6" t="str">
        <f>IF(F68="","",VLOOKUP(F68,$A$5:$B$14,2,0)*'2021-22'!H68*IF(G68="Y",-1,1))</f>
        <v/>
      </c>
    </row>
    <row r="69" spans="1:11" x14ac:dyDescent="0.35">
      <c r="A69" s="4" t="s">
        <v>54</v>
      </c>
      <c r="B69" s="5"/>
      <c r="C69" s="5"/>
      <c r="D69" s="1"/>
      <c r="E69" s="1"/>
      <c r="F69" s="1"/>
      <c r="G69" s="1"/>
      <c r="H69" s="2">
        <f t="shared" si="3"/>
        <v>157.69696969696969</v>
      </c>
      <c r="I69" s="3" t="str">
        <f t="shared" si="1"/>
        <v/>
      </c>
      <c r="J69" s="3" t="str">
        <f t="shared" si="2"/>
        <v/>
      </c>
      <c r="K69" s="6" t="str">
        <f>IF(F69="","",VLOOKUP(F69,$A$5:$B$14,2,0)*'2021-22'!H69*IF(G69="Y",-1,1))</f>
        <v/>
      </c>
    </row>
    <row r="70" spans="1:11" x14ac:dyDescent="0.35">
      <c r="A70" s="4" t="s">
        <v>55</v>
      </c>
      <c r="B70" s="5"/>
      <c r="C70" s="5"/>
      <c r="D70" s="1"/>
      <c r="E70" s="1"/>
      <c r="F70" s="1"/>
      <c r="G70" s="1"/>
      <c r="H70" s="2">
        <f t="shared" si="3"/>
        <v>157.69696969696969</v>
      </c>
      <c r="I70" s="3" t="str">
        <f t="shared" si="1"/>
        <v/>
      </c>
      <c r="J70" s="3" t="str">
        <f t="shared" si="2"/>
        <v/>
      </c>
      <c r="K70" s="6" t="str">
        <f>IF(F70="","",VLOOKUP(F70,$A$5:$B$14,2,0)*'2021-22'!H70*IF(G70="Y",-1,1))</f>
        <v/>
      </c>
    </row>
    <row r="71" spans="1:11" x14ac:dyDescent="0.35">
      <c r="A71" s="4" t="s">
        <v>56</v>
      </c>
      <c r="B71" s="5"/>
      <c r="C71" s="5"/>
      <c r="D71" s="1"/>
      <c r="E71" s="1"/>
      <c r="F71" s="1"/>
      <c r="G71" s="1"/>
      <c r="H71" s="2">
        <f t="shared" si="3"/>
        <v>157.69696969696969</v>
      </c>
      <c r="I71" s="3" t="str">
        <f t="shared" si="1"/>
        <v/>
      </c>
      <c r="J71" s="3" t="str">
        <f t="shared" si="2"/>
        <v/>
      </c>
      <c r="K71" s="6" t="str">
        <f>IF(F71="","",VLOOKUP(F71,$A$5:$B$14,2,0)*'2021-22'!H71*IF(G71="Y",-1,1))</f>
        <v/>
      </c>
    </row>
    <row r="72" spans="1:11" x14ac:dyDescent="0.35">
      <c r="A72" s="4" t="s">
        <v>57</v>
      </c>
      <c r="B72" s="5"/>
      <c r="C72" s="5"/>
      <c r="D72" s="1"/>
      <c r="E72" s="1"/>
      <c r="F72" s="1"/>
      <c r="G72" s="1"/>
      <c r="H72" s="2">
        <f t="shared" si="3"/>
        <v>157.69696969696969</v>
      </c>
      <c r="I72" s="3" t="str">
        <f t="shared" si="1"/>
        <v/>
      </c>
      <c r="J72" s="3" t="str">
        <f t="shared" si="2"/>
        <v/>
      </c>
      <c r="K72" s="6" t="str">
        <f>IF(F72="","",VLOOKUP(F72,$A$5:$B$14,2,0)*'2021-22'!H72*IF(G72="Y",-1,1))</f>
        <v/>
      </c>
    </row>
    <row r="73" spans="1:11" x14ac:dyDescent="0.35">
      <c r="A73" s="4" t="s">
        <v>58</v>
      </c>
      <c r="B73" s="5"/>
      <c r="C73" s="5"/>
      <c r="D73" s="1"/>
      <c r="E73" s="1"/>
      <c r="F73" s="1"/>
      <c r="G73" s="1"/>
      <c r="H73" s="2">
        <f t="shared" si="3"/>
        <v>157.69696969696969</v>
      </c>
      <c r="I73" s="3" t="str">
        <f t="shared" si="1"/>
        <v/>
      </c>
      <c r="J73" s="3" t="str">
        <f t="shared" si="2"/>
        <v/>
      </c>
      <c r="K73" s="6" t="str">
        <f>IF(F73="","",VLOOKUP(F73,$A$5:$B$14,2,0)*'2021-22'!H73*IF(G73="Y",-1,1))</f>
        <v/>
      </c>
    </row>
    <row r="74" spans="1:11" x14ac:dyDescent="0.35">
      <c r="A74" s="4" t="s">
        <v>59</v>
      </c>
      <c r="B74" s="5"/>
      <c r="C74" s="5"/>
      <c r="D74" s="1"/>
      <c r="E74" s="1"/>
      <c r="F74" s="1"/>
      <c r="G74" s="1"/>
      <c r="H74" s="2">
        <f t="shared" si="3"/>
        <v>157.69696969696969</v>
      </c>
      <c r="I74" s="3" t="str">
        <f t="shared" si="1"/>
        <v/>
      </c>
      <c r="J74" s="3" t="str">
        <f t="shared" si="2"/>
        <v/>
      </c>
      <c r="K74" s="6" t="str">
        <f>IF(F74="","",VLOOKUP(F74,$A$5:$B$14,2,0)*'2021-22'!H74*IF(G74="Y",-1,1))</f>
        <v/>
      </c>
    </row>
    <row r="75" spans="1:11" x14ac:dyDescent="0.35">
      <c r="A75" s="4" t="s">
        <v>60</v>
      </c>
      <c r="B75" s="5"/>
      <c r="C75" s="5"/>
      <c r="D75" s="1"/>
      <c r="E75" s="1"/>
      <c r="F75" s="1"/>
      <c r="G75" s="1"/>
      <c r="H75" s="2">
        <f t="shared" si="3"/>
        <v>157.69696969696969</v>
      </c>
      <c r="I75" s="3" t="str">
        <f t="shared" si="1"/>
        <v/>
      </c>
      <c r="J75" s="3" t="str">
        <f t="shared" si="2"/>
        <v/>
      </c>
      <c r="K75" s="6" t="str">
        <f>IF(F75="","",VLOOKUP(F75,$A$5:$B$14,2,0)*'2021-22'!H75*IF(G75="Y",-1,1))</f>
        <v/>
      </c>
    </row>
    <row r="76" spans="1:11" x14ac:dyDescent="0.35">
      <c r="A76" s="4" t="s">
        <v>61</v>
      </c>
      <c r="B76" s="5"/>
      <c r="C76" s="5"/>
      <c r="D76" s="1"/>
      <c r="E76" s="1"/>
      <c r="F76" s="1"/>
      <c r="G76" s="1"/>
      <c r="H76" s="2">
        <f t="shared" si="3"/>
        <v>157.69696969696969</v>
      </c>
      <c r="I76" s="3" t="str">
        <f t="shared" si="1"/>
        <v/>
      </c>
      <c r="J76" s="3" t="str">
        <f t="shared" si="2"/>
        <v/>
      </c>
      <c r="K76" s="6" t="str">
        <f>IF(F76="","",VLOOKUP(F76,$A$5:$B$14,2,0)*'2021-22'!H76*IF(G76="Y",-1,1))</f>
        <v/>
      </c>
    </row>
    <row r="77" spans="1:11" x14ac:dyDescent="0.35">
      <c r="A77" s="4" t="s">
        <v>62</v>
      </c>
      <c r="B77" s="5"/>
      <c r="C77" s="5"/>
      <c r="D77" s="1"/>
      <c r="E77" s="1"/>
      <c r="F77" s="1"/>
      <c r="G77" s="1"/>
      <c r="H77" s="2">
        <f t="shared" si="3"/>
        <v>157.69696969696969</v>
      </c>
      <c r="I77" s="3" t="str">
        <f t="shared" si="1"/>
        <v/>
      </c>
      <c r="J77" s="3" t="str">
        <f t="shared" si="2"/>
        <v/>
      </c>
      <c r="K77" s="6" t="str">
        <f>IF(F77="","",VLOOKUP(F77,$A$5:$B$14,2,0)*'2021-22'!H77*IF(G77="Y",-1,1))</f>
        <v/>
      </c>
    </row>
    <row r="78" spans="1:11" x14ac:dyDescent="0.35">
      <c r="A78" s="4" t="s">
        <v>63</v>
      </c>
      <c r="B78" s="5"/>
      <c r="C78" s="5"/>
      <c r="D78" s="1"/>
      <c r="E78" s="1"/>
      <c r="F78" s="1"/>
      <c r="G78" s="1"/>
      <c r="H78" s="2">
        <f t="shared" si="3"/>
        <v>157.69696969696969</v>
      </c>
      <c r="I78" s="3" t="str">
        <f t="shared" si="1"/>
        <v/>
      </c>
      <c r="J78" s="3" t="str">
        <f t="shared" si="2"/>
        <v/>
      </c>
      <c r="K78" s="6" t="str">
        <f>IF(F78="","",VLOOKUP(F78,$A$5:$B$14,2,0)*'2021-22'!H78*IF(G78="Y",-1,1))</f>
        <v/>
      </c>
    </row>
    <row r="79" spans="1:11" x14ac:dyDescent="0.35">
      <c r="A79" s="4" t="s">
        <v>64</v>
      </c>
      <c r="B79" s="5"/>
      <c r="C79" s="5"/>
      <c r="D79" s="1"/>
      <c r="E79" s="1"/>
      <c r="F79" s="1"/>
      <c r="G79" s="1"/>
      <c r="H79" s="2">
        <f t="shared" si="3"/>
        <v>157.69696969696969</v>
      </c>
      <c r="I79" s="3" t="str">
        <f t="shared" si="1"/>
        <v/>
      </c>
      <c r="J79" s="3" t="str">
        <f t="shared" si="2"/>
        <v/>
      </c>
      <c r="K79" s="6" t="str">
        <f>IF(F79="","",VLOOKUP(F79,$A$5:$B$14,2,0)*'2021-22'!H79*IF(G79="Y",-1,1))</f>
        <v/>
      </c>
    </row>
    <row r="80" spans="1:11" x14ac:dyDescent="0.35">
      <c r="A80" s="4" t="s">
        <v>65</v>
      </c>
      <c r="B80" s="5"/>
      <c r="C80" s="5"/>
      <c r="D80" s="1"/>
      <c r="E80" s="1"/>
      <c r="F80" s="1"/>
      <c r="G80" s="1"/>
      <c r="H80" s="2">
        <f t="shared" si="3"/>
        <v>157.69696969696969</v>
      </c>
      <c r="I80" s="3" t="str">
        <f t="shared" si="1"/>
        <v/>
      </c>
      <c r="J80" s="3" t="str">
        <f t="shared" si="2"/>
        <v/>
      </c>
      <c r="K80" s="6" t="str">
        <f>IF(F80="","",VLOOKUP(F80,$A$5:$B$14,2,0)*'2021-22'!H80*IF(G80="Y",-1,1))</f>
        <v/>
      </c>
    </row>
    <row r="81" spans="1:11" x14ac:dyDescent="0.35">
      <c r="A81" s="4" t="s">
        <v>66</v>
      </c>
      <c r="B81" s="5"/>
      <c r="C81" s="5"/>
      <c r="D81" s="1"/>
      <c r="E81" s="1"/>
      <c r="F81" s="1"/>
      <c r="G81" s="1"/>
      <c r="H81" s="2">
        <f t="shared" si="3"/>
        <v>157.69696969696969</v>
      </c>
      <c r="I81" s="3" t="str">
        <f t="shared" si="1"/>
        <v/>
      </c>
      <c r="J81" s="3" t="str">
        <f t="shared" si="2"/>
        <v/>
      </c>
      <c r="K81" s="6" t="str">
        <f>IF(F81="","",VLOOKUP(F81,$A$5:$B$14,2,0)*'2021-22'!H81*IF(G81="Y",-1,1))</f>
        <v/>
      </c>
    </row>
    <row r="82" spans="1:11" x14ac:dyDescent="0.35">
      <c r="A82" s="4" t="s">
        <v>67</v>
      </c>
      <c r="B82" s="5"/>
      <c r="C82" s="5"/>
      <c r="D82" s="1"/>
      <c r="E82" s="1"/>
      <c r="F82" s="1"/>
      <c r="G82" s="1"/>
      <c r="H82" s="2">
        <f t="shared" ref="H82:H117" si="4">IF(C82="",NETWORKDAYS(B82,"31/03/2022",Holidays),IF(C82&gt;DATE(2022,3,31),NETWORKDAYS(B82,"31/03/2022",Holidays),NETWORKDAYS(B82,C82,Holidays)))/198</f>
        <v>157.69696969696969</v>
      </c>
      <c r="I82" s="3" t="str">
        <f t="shared" si="1"/>
        <v/>
      </c>
      <c r="J82" s="3" t="str">
        <f t="shared" si="2"/>
        <v/>
      </c>
      <c r="K82" s="6" t="str">
        <f>IF(F82="","",VLOOKUP(F82,$A$5:$B$14,2,0)*'2021-22'!H82*IF(G82="Y",-1,1))</f>
        <v/>
      </c>
    </row>
    <row r="83" spans="1:11" x14ac:dyDescent="0.35">
      <c r="A83" s="4" t="s">
        <v>68</v>
      </c>
      <c r="B83" s="5"/>
      <c r="C83" s="5"/>
      <c r="D83" s="1"/>
      <c r="E83" s="1"/>
      <c r="F83" s="1"/>
      <c r="G83" s="1"/>
      <c r="H83" s="2">
        <f t="shared" si="4"/>
        <v>157.69696969696969</v>
      </c>
      <c r="I83" s="3" t="str">
        <f t="shared" ref="I83:I117" si="5">IF(D83="","",IF(ROUND(((D83*$B$4)-6000)*H83,0)&lt;0,0,ROUND(((D83*$B$4)-6000)*H83*IF(G83="Y",-1,1),0)))</f>
        <v/>
      </c>
      <c r="J83" s="3" t="str">
        <f t="shared" ref="J83:J117" si="6">IF(E83="","",ROUND(((E83*$B$4))*H83*IF(G83="Y",-1,1),0))</f>
        <v/>
      </c>
      <c r="K83" s="6" t="str">
        <f>IF(F83="","",VLOOKUP(F83,$A$5:$B$14,2,0)*'2021-22'!H83*IF(G83="Y",-1,1))</f>
        <v/>
      </c>
    </row>
    <row r="84" spans="1:11" x14ac:dyDescent="0.35">
      <c r="A84" s="4" t="s">
        <v>69</v>
      </c>
      <c r="B84" s="5"/>
      <c r="C84" s="5"/>
      <c r="D84" s="1"/>
      <c r="E84" s="1"/>
      <c r="F84" s="1"/>
      <c r="G84" s="1"/>
      <c r="H84" s="2">
        <f t="shared" si="4"/>
        <v>157.69696969696969</v>
      </c>
      <c r="I84" s="3" t="str">
        <f t="shared" si="5"/>
        <v/>
      </c>
      <c r="J84" s="3" t="str">
        <f t="shared" si="6"/>
        <v/>
      </c>
      <c r="K84" s="6" t="str">
        <f>IF(F84="","",VLOOKUP(F84,$A$5:$B$14,2,0)*'2021-22'!H84*IF(G84="Y",-1,1))</f>
        <v/>
      </c>
    </row>
    <row r="85" spans="1:11" x14ac:dyDescent="0.35">
      <c r="A85" s="4" t="s">
        <v>70</v>
      </c>
      <c r="B85" s="5"/>
      <c r="C85" s="5"/>
      <c r="D85" s="1"/>
      <c r="E85" s="1"/>
      <c r="F85" s="1"/>
      <c r="G85" s="1"/>
      <c r="H85" s="2">
        <f t="shared" si="4"/>
        <v>157.69696969696969</v>
      </c>
      <c r="I85" s="3" t="str">
        <f t="shared" si="5"/>
        <v/>
      </c>
      <c r="J85" s="3" t="str">
        <f t="shared" si="6"/>
        <v/>
      </c>
      <c r="K85" s="6" t="str">
        <f>IF(F85="","",VLOOKUP(F85,$A$5:$B$14,2,0)*'2021-22'!H85*IF(G85="Y",-1,1))</f>
        <v/>
      </c>
    </row>
    <row r="86" spans="1:11" x14ac:dyDescent="0.35">
      <c r="A86" s="4" t="s">
        <v>71</v>
      </c>
      <c r="B86" s="5"/>
      <c r="C86" s="5"/>
      <c r="D86" s="1"/>
      <c r="E86" s="1"/>
      <c r="F86" s="1"/>
      <c r="G86" s="1"/>
      <c r="H86" s="2">
        <f t="shared" si="4"/>
        <v>157.69696969696969</v>
      </c>
      <c r="I86" s="3" t="str">
        <f t="shared" si="5"/>
        <v/>
      </c>
      <c r="J86" s="3" t="str">
        <f t="shared" si="6"/>
        <v/>
      </c>
      <c r="K86" s="6" t="str">
        <f>IF(F86="","",VLOOKUP(F86,$A$5:$B$14,2,0)*'2021-22'!H86*IF(G86="Y",-1,1))</f>
        <v/>
      </c>
    </row>
    <row r="87" spans="1:11" x14ac:dyDescent="0.35">
      <c r="A87" s="4" t="s">
        <v>72</v>
      </c>
      <c r="B87" s="5"/>
      <c r="C87" s="5"/>
      <c r="D87" s="1"/>
      <c r="E87" s="1"/>
      <c r="F87" s="1"/>
      <c r="G87" s="1"/>
      <c r="H87" s="2">
        <f t="shared" si="4"/>
        <v>157.69696969696969</v>
      </c>
      <c r="I87" s="3" t="str">
        <f t="shared" si="5"/>
        <v/>
      </c>
      <c r="J87" s="3" t="str">
        <f t="shared" si="6"/>
        <v/>
      </c>
      <c r="K87" s="6" t="str">
        <f>IF(F87="","",VLOOKUP(F87,$A$5:$B$14,2,0)*'2021-22'!H87*IF(G87="Y",-1,1))</f>
        <v/>
      </c>
    </row>
    <row r="88" spans="1:11" x14ac:dyDescent="0.35">
      <c r="A88" s="4" t="s">
        <v>73</v>
      </c>
      <c r="B88" s="5"/>
      <c r="C88" s="5"/>
      <c r="D88" s="1"/>
      <c r="E88" s="1"/>
      <c r="F88" s="1"/>
      <c r="G88" s="1"/>
      <c r="H88" s="2">
        <f t="shared" si="4"/>
        <v>157.69696969696969</v>
      </c>
      <c r="I88" s="3" t="str">
        <f t="shared" si="5"/>
        <v/>
      </c>
      <c r="J88" s="3" t="str">
        <f t="shared" si="6"/>
        <v/>
      </c>
      <c r="K88" s="6" t="str">
        <f>IF(F88="","",VLOOKUP(F88,$A$5:$B$14,2,0)*'2021-22'!H88*IF(G88="Y",-1,1))</f>
        <v/>
      </c>
    </row>
    <row r="89" spans="1:11" x14ac:dyDescent="0.35">
      <c r="A89" s="4" t="s">
        <v>74</v>
      </c>
      <c r="B89" s="5"/>
      <c r="C89" s="5"/>
      <c r="D89" s="1"/>
      <c r="E89" s="1"/>
      <c r="F89" s="1"/>
      <c r="G89" s="1"/>
      <c r="H89" s="2">
        <f t="shared" si="4"/>
        <v>157.69696969696969</v>
      </c>
      <c r="I89" s="3" t="str">
        <f t="shared" si="5"/>
        <v/>
      </c>
      <c r="J89" s="3" t="str">
        <f t="shared" si="6"/>
        <v/>
      </c>
      <c r="K89" s="6" t="str">
        <f>IF(F89="","",VLOOKUP(F89,$A$5:$B$14,2,0)*'2021-22'!H89*IF(G89="Y",-1,1))</f>
        <v/>
      </c>
    </row>
    <row r="90" spans="1:11" x14ac:dyDescent="0.35">
      <c r="A90" s="4" t="s">
        <v>75</v>
      </c>
      <c r="B90" s="5"/>
      <c r="C90" s="5"/>
      <c r="D90" s="1"/>
      <c r="E90" s="1"/>
      <c r="F90" s="1"/>
      <c r="G90" s="1"/>
      <c r="H90" s="2">
        <f t="shared" si="4"/>
        <v>157.69696969696969</v>
      </c>
      <c r="I90" s="3" t="str">
        <f t="shared" si="5"/>
        <v/>
      </c>
      <c r="J90" s="3" t="str">
        <f t="shared" si="6"/>
        <v/>
      </c>
      <c r="K90" s="6" t="str">
        <f>IF(F90="","",VLOOKUP(F90,$A$5:$B$14,2,0)*'2021-22'!H90*IF(G90="Y",-1,1))</f>
        <v/>
      </c>
    </row>
    <row r="91" spans="1:11" x14ac:dyDescent="0.35">
      <c r="A91" s="4" t="s">
        <v>76</v>
      </c>
      <c r="B91" s="5"/>
      <c r="C91" s="5"/>
      <c r="D91" s="1"/>
      <c r="E91" s="1"/>
      <c r="F91" s="1"/>
      <c r="G91" s="1"/>
      <c r="H91" s="2">
        <f t="shared" si="4"/>
        <v>157.69696969696969</v>
      </c>
      <c r="I91" s="3" t="str">
        <f t="shared" si="5"/>
        <v/>
      </c>
      <c r="J91" s="3" t="str">
        <f t="shared" si="6"/>
        <v/>
      </c>
      <c r="K91" s="6" t="str">
        <f>IF(F91="","",VLOOKUP(F91,$A$5:$B$14,2,0)*'2021-22'!H91*IF(G91="Y",-1,1))</f>
        <v/>
      </c>
    </row>
    <row r="92" spans="1:11" x14ac:dyDescent="0.35">
      <c r="A92" s="4" t="s">
        <v>77</v>
      </c>
      <c r="B92" s="5"/>
      <c r="C92" s="5"/>
      <c r="D92" s="1"/>
      <c r="E92" s="1"/>
      <c r="F92" s="1"/>
      <c r="G92" s="1"/>
      <c r="H92" s="2">
        <f t="shared" si="4"/>
        <v>157.69696969696969</v>
      </c>
      <c r="I92" s="3" t="str">
        <f t="shared" si="5"/>
        <v/>
      </c>
      <c r="J92" s="3" t="str">
        <f t="shared" si="6"/>
        <v/>
      </c>
      <c r="K92" s="6" t="str">
        <f>IF(F92="","",VLOOKUP(F92,$A$5:$B$14,2,0)*'2021-22'!H92*IF(G92="Y",-1,1))</f>
        <v/>
      </c>
    </row>
    <row r="93" spans="1:11" x14ac:dyDescent="0.35">
      <c r="A93" s="4" t="s">
        <v>78</v>
      </c>
      <c r="B93" s="5"/>
      <c r="C93" s="5"/>
      <c r="D93" s="1"/>
      <c r="E93" s="1"/>
      <c r="F93" s="1"/>
      <c r="G93" s="1"/>
      <c r="H93" s="2">
        <f t="shared" si="4"/>
        <v>157.69696969696969</v>
      </c>
      <c r="I93" s="3" t="str">
        <f t="shared" si="5"/>
        <v/>
      </c>
      <c r="J93" s="3" t="str">
        <f t="shared" si="6"/>
        <v/>
      </c>
      <c r="K93" s="6" t="str">
        <f>IF(F93="","",VLOOKUP(F93,$A$5:$B$14,2,0)*'2021-22'!H93*IF(G93="Y",-1,1))</f>
        <v/>
      </c>
    </row>
    <row r="94" spans="1:11" x14ac:dyDescent="0.35">
      <c r="A94" s="4" t="s">
        <v>79</v>
      </c>
      <c r="B94" s="5"/>
      <c r="C94" s="5"/>
      <c r="D94" s="1"/>
      <c r="E94" s="1"/>
      <c r="F94" s="1"/>
      <c r="G94" s="1"/>
      <c r="H94" s="2">
        <f t="shared" si="4"/>
        <v>157.69696969696969</v>
      </c>
      <c r="I94" s="3" t="str">
        <f t="shared" si="5"/>
        <v/>
      </c>
      <c r="J94" s="3" t="str">
        <f t="shared" si="6"/>
        <v/>
      </c>
      <c r="K94" s="6" t="str">
        <f>IF(F94="","",VLOOKUP(F94,$A$5:$B$14,2,0)*'2021-22'!H94*IF(G94="Y",-1,1))</f>
        <v/>
      </c>
    </row>
    <row r="95" spans="1:11" x14ac:dyDescent="0.35">
      <c r="A95" s="4" t="s">
        <v>80</v>
      </c>
      <c r="B95" s="5"/>
      <c r="C95" s="5"/>
      <c r="D95" s="1"/>
      <c r="E95" s="1"/>
      <c r="F95" s="1"/>
      <c r="G95" s="1"/>
      <c r="H95" s="2">
        <f t="shared" si="4"/>
        <v>157.69696969696969</v>
      </c>
      <c r="I95" s="3" t="str">
        <f t="shared" si="5"/>
        <v/>
      </c>
      <c r="J95" s="3" t="str">
        <f t="shared" si="6"/>
        <v/>
      </c>
      <c r="K95" s="6" t="str">
        <f>IF(F95="","",VLOOKUP(F95,$A$5:$B$14,2,0)*'2021-22'!H95*IF(G95="Y",-1,1))</f>
        <v/>
      </c>
    </row>
    <row r="96" spans="1:11" x14ac:dyDescent="0.35">
      <c r="A96" s="4" t="s">
        <v>81</v>
      </c>
      <c r="B96" s="5"/>
      <c r="C96" s="5"/>
      <c r="D96" s="1"/>
      <c r="E96" s="1"/>
      <c r="F96" s="1"/>
      <c r="G96" s="1"/>
      <c r="H96" s="2">
        <f t="shared" si="4"/>
        <v>157.69696969696969</v>
      </c>
      <c r="I96" s="3" t="str">
        <f t="shared" si="5"/>
        <v/>
      </c>
      <c r="J96" s="3" t="str">
        <f t="shared" si="6"/>
        <v/>
      </c>
      <c r="K96" s="6" t="str">
        <f>IF(F96="","",VLOOKUP(F96,$A$5:$B$14,2,0)*'2021-22'!H96*IF(G96="Y",-1,1))</f>
        <v/>
      </c>
    </row>
    <row r="97" spans="1:11" x14ac:dyDescent="0.35">
      <c r="A97" s="4" t="s">
        <v>82</v>
      </c>
      <c r="B97" s="5"/>
      <c r="C97" s="5"/>
      <c r="D97" s="1"/>
      <c r="E97" s="1"/>
      <c r="F97" s="1"/>
      <c r="G97" s="1"/>
      <c r="H97" s="2">
        <f t="shared" si="4"/>
        <v>157.69696969696969</v>
      </c>
      <c r="I97" s="3" t="str">
        <f t="shared" si="5"/>
        <v/>
      </c>
      <c r="J97" s="3" t="str">
        <f t="shared" si="6"/>
        <v/>
      </c>
      <c r="K97" s="6" t="str">
        <f>IF(F97="","",VLOOKUP(F97,$A$5:$B$14,2,0)*'2021-22'!H97*IF(G97="Y",-1,1))</f>
        <v/>
      </c>
    </row>
    <row r="98" spans="1:11" x14ac:dyDescent="0.35">
      <c r="A98" s="4" t="s">
        <v>83</v>
      </c>
      <c r="B98" s="5"/>
      <c r="C98" s="5"/>
      <c r="D98" s="1"/>
      <c r="E98" s="1"/>
      <c r="F98" s="1"/>
      <c r="G98" s="1"/>
      <c r="H98" s="2">
        <f t="shared" si="4"/>
        <v>157.69696969696969</v>
      </c>
      <c r="I98" s="3" t="str">
        <f t="shared" si="5"/>
        <v/>
      </c>
      <c r="J98" s="3" t="str">
        <f t="shared" si="6"/>
        <v/>
      </c>
      <c r="K98" s="6" t="str">
        <f>IF(F98="","",VLOOKUP(F98,$A$5:$B$14,2,0)*'2021-22'!H98*IF(G98="Y",-1,1))</f>
        <v/>
      </c>
    </row>
    <row r="99" spans="1:11" x14ac:dyDescent="0.35">
      <c r="A99" s="4" t="s">
        <v>84</v>
      </c>
      <c r="B99" s="5"/>
      <c r="C99" s="5"/>
      <c r="D99" s="1"/>
      <c r="E99" s="1"/>
      <c r="F99" s="1"/>
      <c r="G99" s="1"/>
      <c r="H99" s="2">
        <f t="shared" si="4"/>
        <v>157.69696969696969</v>
      </c>
      <c r="I99" s="3" t="str">
        <f t="shared" si="5"/>
        <v/>
      </c>
      <c r="J99" s="3" t="str">
        <f t="shared" si="6"/>
        <v/>
      </c>
      <c r="K99" s="6" t="str">
        <f>IF(F99="","",VLOOKUP(F99,$A$5:$B$14,2,0)*'2021-22'!H99*IF(G99="Y",-1,1))</f>
        <v/>
      </c>
    </row>
    <row r="100" spans="1:11" x14ac:dyDescent="0.35">
      <c r="A100" s="4" t="s">
        <v>85</v>
      </c>
      <c r="B100" s="5"/>
      <c r="C100" s="5"/>
      <c r="D100" s="1"/>
      <c r="E100" s="1"/>
      <c r="F100" s="1"/>
      <c r="G100" s="1"/>
      <c r="H100" s="2">
        <f t="shared" si="4"/>
        <v>157.69696969696969</v>
      </c>
      <c r="I100" s="3" t="str">
        <f t="shared" si="5"/>
        <v/>
      </c>
      <c r="J100" s="3" t="str">
        <f t="shared" si="6"/>
        <v/>
      </c>
      <c r="K100" s="6" t="str">
        <f>IF(F100="","",VLOOKUP(F100,$A$5:$B$14,2,0)*'2021-22'!H100*IF(G100="Y",-1,1))</f>
        <v/>
      </c>
    </row>
    <row r="101" spans="1:11" x14ac:dyDescent="0.35">
      <c r="A101" s="4" t="s">
        <v>86</v>
      </c>
      <c r="B101" s="5"/>
      <c r="C101" s="5"/>
      <c r="D101" s="1"/>
      <c r="E101" s="1"/>
      <c r="F101" s="1"/>
      <c r="G101" s="1"/>
      <c r="H101" s="2">
        <f t="shared" si="4"/>
        <v>157.69696969696969</v>
      </c>
      <c r="I101" s="3" t="str">
        <f t="shared" si="5"/>
        <v/>
      </c>
      <c r="J101" s="3" t="str">
        <f t="shared" si="6"/>
        <v/>
      </c>
      <c r="K101" s="6" t="str">
        <f>IF(F101="","",VLOOKUP(F101,$A$5:$B$14,2,0)*'2021-22'!H101*IF(G101="Y",-1,1))</f>
        <v/>
      </c>
    </row>
    <row r="102" spans="1:11" x14ac:dyDescent="0.35">
      <c r="A102" s="4" t="s">
        <v>87</v>
      </c>
      <c r="B102" s="5"/>
      <c r="C102" s="5"/>
      <c r="D102" s="1"/>
      <c r="E102" s="1"/>
      <c r="F102" s="1"/>
      <c r="G102" s="1"/>
      <c r="H102" s="2">
        <f t="shared" si="4"/>
        <v>157.69696969696969</v>
      </c>
      <c r="I102" s="3" t="str">
        <f t="shared" si="5"/>
        <v/>
      </c>
      <c r="J102" s="3" t="str">
        <f t="shared" si="6"/>
        <v/>
      </c>
      <c r="K102" s="6" t="str">
        <f>IF(F102="","",VLOOKUP(F102,$A$5:$B$14,2,0)*'2021-22'!H102*IF(G102="Y",-1,1))</f>
        <v/>
      </c>
    </row>
    <row r="103" spans="1:11" x14ac:dyDescent="0.35">
      <c r="A103" s="4" t="s">
        <v>88</v>
      </c>
      <c r="B103" s="5"/>
      <c r="C103" s="5"/>
      <c r="D103" s="1"/>
      <c r="E103" s="1"/>
      <c r="F103" s="1"/>
      <c r="G103" s="1"/>
      <c r="H103" s="2">
        <f t="shared" si="4"/>
        <v>157.69696969696969</v>
      </c>
      <c r="I103" s="3" t="str">
        <f t="shared" si="5"/>
        <v/>
      </c>
      <c r="J103" s="3" t="str">
        <f t="shared" si="6"/>
        <v/>
      </c>
      <c r="K103" s="6" t="str">
        <f>IF(F103="","",VLOOKUP(F103,$A$5:$B$14,2,0)*'2021-22'!H103*IF(G103="Y",-1,1))</f>
        <v/>
      </c>
    </row>
    <row r="104" spans="1:11" x14ac:dyDescent="0.35">
      <c r="A104" s="4" t="s">
        <v>89</v>
      </c>
      <c r="B104" s="5"/>
      <c r="C104" s="5"/>
      <c r="D104" s="1"/>
      <c r="E104" s="1"/>
      <c r="F104" s="1"/>
      <c r="G104" s="1"/>
      <c r="H104" s="2">
        <f t="shared" si="4"/>
        <v>157.69696969696969</v>
      </c>
      <c r="I104" s="3" t="str">
        <f t="shared" si="5"/>
        <v/>
      </c>
      <c r="J104" s="3" t="str">
        <f t="shared" si="6"/>
        <v/>
      </c>
      <c r="K104" s="6" t="str">
        <f>IF(F104="","",VLOOKUP(F104,$A$5:$B$14,2,0)*'2021-22'!H104*IF(G104="Y",-1,1))</f>
        <v/>
      </c>
    </row>
    <row r="105" spans="1:11" x14ac:dyDescent="0.35">
      <c r="A105" s="4" t="s">
        <v>90</v>
      </c>
      <c r="B105" s="5"/>
      <c r="C105" s="5"/>
      <c r="D105" s="1"/>
      <c r="E105" s="1"/>
      <c r="F105" s="1"/>
      <c r="G105" s="1"/>
      <c r="H105" s="2">
        <f t="shared" si="4"/>
        <v>157.69696969696969</v>
      </c>
      <c r="I105" s="3" t="str">
        <f t="shared" si="5"/>
        <v/>
      </c>
      <c r="J105" s="3" t="str">
        <f t="shared" si="6"/>
        <v/>
      </c>
      <c r="K105" s="6" t="str">
        <f>IF(F105="","",VLOOKUP(F105,$A$5:$B$14,2,0)*'2021-22'!H105*IF(G105="Y",-1,1))</f>
        <v/>
      </c>
    </row>
    <row r="106" spans="1:11" x14ac:dyDescent="0.35">
      <c r="A106" s="4" t="s">
        <v>91</v>
      </c>
      <c r="B106" s="5"/>
      <c r="C106" s="5"/>
      <c r="D106" s="1"/>
      <c r="E106" s="1"/>
      <c r="F106" s="1"/>
      <c r="G106" s="1"/>
      <c r="H106" s="2">
        <f t="shared" si="4"/>
        <v>157.69696969696969</v>
      </c>
      <c r="I106" s="3" t="str">
        <f t="shared" si="5"/>
        <v/>
      </c>
      <c r="J106" s="3" t="str">
        <f t="shared" si="6"/>
        <v/>
      </c>
      <c r="K106" s="6" t="str">
        <f>IF(F106="","",VLOOKUP(F106,$A$5:$B$14,2,0)*'2021-22'!H106*IF(G106="Y",-1,1))</f>
        <v/>
      </c>
    </row>
    <row r="107" spans="1:11" x14ac:dyDescent="0.35">
      <c r="A107" s="4" t="s">
        <v>92</v>
      </c>
      <c r="B107" s="5"/>
      <c r="C107" s="5"/>
      <c r="D107" s="1"/>
      <c r="E107" s="1"/>
      <c r="F107" s="1"/>
      <c r="G107" s="1"/>
      <c r="H107" s="2">
        <f t="shared" si="4"/>
        <v>157.69696969696969</v>
      </c>
      <c r="I107" s="3" t="str">
        <f t="shared" si="5"/>
        <v/>
      </c>
      <c r="J107" s="3" t="str">
        <f t="shared" si="6"/>
        <v/>
      </c>
      <c r="K107" s="6" t="str">
        <f>IF(F107="","",VLOOKUP(F107,$A$5:$B$14,2,0)*'2021-22'!H107*IF(G107="Y",-1,1))</f>
        <v/>
      </c>
    </row>
    <row r="108" spans="1:11" x14ac:dyDescent="0.35">
      <c r="A108" s="4" t="s">
        <v>93</v>
      </c>
      <c r="B108" s="5"/>
      <c r="C108" s="5"/>
      <c r="D108" s="1"/>
      <c r="E108" s="1"/>
      <c r="F108" s="1"/>
      <c r="G108" s="1"/>
      <c r="H108" s="2">
        <f t="shared" si="4"/>
        <v>157.69696969696969</v>
      </c>
      <c r="I108" s="3" t="str">
        <f t="shared" si="5"/>
        <v/>
      </c>
      <c r="J108" s="3" t="str">
        <f t="shared" si="6"/>
        <v/>
      </c>
      <c r="K108" s="6" t="str">
        <f>IF(F108="","",VLOOKUP(F108,$A$5:$B$14,2,0)*'2021-22'!H108*IF(G108="Y",-1,1))</f>
        <v/>
      </c>
    </row>
    <row r="109" spans="1:11" x14ac:dyDescent="0.35">
      <c r="A109" s="4" t="s">
        <v>94</v>
      </c>
      <c r="B109" s="5"/>
      <c r="C109" s="5"/>
      <c r="D109" s="1"/>
      <c r="E109" s="1"/>
      <c r="F109" s="1"/>
      <c r="G109" s="1"/>
      <c r="H109" s="2">
        <f t="shared" si="4"/>
        <v>157.69696969696969</v>
      </c>
      <c r="I109" s="3" t="str">
        <f t="shared" si="5"/>
        <v/>
      </c>
      <c r="J109" s="3" t="str">
        <f t="shared" si="6"/>
        <v/>
      </c>
      <c r="K109" s="6" t="str">
        <f>IF(F109="","",VLOOKUP(F109,$A$5:$B$14,2,0)*'2021-22'!H109*IF(G109="Y",-1,1))</f>
        <v/>
      </c>
    </row>
    <row r="110" spans="1:11" x14ac:dyDescent="0.35">
      <c r="A110" s="4" t="s">
        <v>95</v>
      </c>
      <c r="B110" s="5"/>
      <c r="C110" s="5"/>
      <c r="D110" s="1"/>
      <c r="E110" s="1"/>
      <c r="F110" s="1"/>
      <c r="G110" s="1"/>
      <c r="H110" s="2">
        <f t="shared" si="4"/>
        <v>157.69696969696969</v>
      </c>
      <c r="I110" s="3" t="str">
        <f t="shared" si="5"/>
        <v/>
      </c>
      <c r="J110" s="3" t="str">
        <f t="shared" si="6"/>
        <v/>
      </c>
      <c r="K110" s="6" t="str">
        <f>IF(F110="","",VLOOKUP(F110,$A$5:$B$14,2,0)*'2021-22'!H110*IF(G110="Y",-1,1))</f>
        <v/>
      </c>
    </row>
    <row r="111" spans="1:11" x14ac:dyDescent="0.35">
      <c r="A111" s="4" t="s">
        <v>96</v>
      </c>
      <c r="B111" s="5"/>
      <c r="C111" s="5"/>
      <c r="D111" s="1"/>
      <c r="E111" s="1"/>
      <c r="F111" s="1"/>
      <c r="G111" s="1"/>
      <c r="H111" s="2">
        <f t="shared" si="4"/>
        <v>157.69696969696969</v>
      </c>
      <c r="I111" s="3" t="str">
        <f t="shared" si="5"/>
        <v/>
      </c>
      <c r="J111" s="3" t="str">
        <f t="shared" si="6"/>
        <v/>
      </c>
      <c r="K111" s="6" t="str">
        <f>IF(F111="","",VLOOKUP(F111,$A$5:$B$14,2,0)*'2021-22'!H111*IF(G111="Y",-1,1))</f>
        <v/>
      </c>
    </row>
    <row r="112" spans="1:11" x14ac:dyDescent="0.35">
      <c r="A112" s="4" t="s">
        <v>97</v>
      </c>
      <c r="B112" s="5"/>
      <c r="C112" s="5"/>
      <c r="D112" s="1"/>
      <c r="E112" s="1"/>
      <c r="F112" s="1"/>
      <c r="G112" s="1"/>
      <c r="H112" s="2">
        <f t="shared" si="4"/>
        <v>157.69696969696969</v>
      </c>
      <c r="I112" s="3" t="str">
        <f t="shared" si="5"/>
        <v/>
      </c>
      <c r="J112" s="3" t="str">
        <f t="shared" si="6"/>
        <v/>
      </c>
      <c r="K112" s="6" t="str">
        <f>IF(F112="","",VLOOKUP(F112,$A$5:$B$14,2,0)*'2021-22'!H112*IF(G112="Y",-1,1))</f>
        <v/>
      </c>
    </row>
    <row r="113" spans="1:11" x14ac:dyDescent="0.35">
      <c r="A113" s="4" t="s">
        <v>98</v>
      </c>
      <c r="B113" s="5"/>
      <c r="C113" s="5"/>
      <c r="D113" s="1"/>
      <c r="E113" s="1"/>
      <c r="F113" s="1"/>
      <c r="G113" s="1"/>
      <c r="H113" s="2">
        <f t="shared" si="4"/>
        <v>157.69696969696969</v>
      </c>
      <c r="I113" s="3" t="str">
        <f t="shared" si="5"/>
        <v/>
      </c>
      <c r="J113" s="3" t="str">
        <f t="shared" si="6"/>
        <v/>
      </c>
      <c r="K113" s="6" t="str">
        <f>IF(F113="","",VLOOKUP(F113,$A$5:$B$14,2,0)*'2021-22'!H113*IF(G113="Y",-1,1))</f>
        <v/>
      </c>
    </row>
    <row r="114" spans="1:11" x14ac:dyDescent="0.35">
      <c r="A114" s="4" t="s">
        <v>99</v>
      </c>
      <c r="B114" s="5"/>
      <c r="C114" s="5"/>
      <c r="D114" s="1"/>
      <c r="E114" s="1"/>
      <c r="F114" s="1"/>
      <c r="G114" s="1"/>
      <c r="H114" s="2">
        <f t="shared" si="4"/>
        <v>157.69696969696969</v>
      </c>
      <c r="I114" s="3" t="str">
        <f t="shared" si="5"/>
        <v/>
      </c>
      <c r="J114" s="3" t="str">
        <f t="shared" si="6"/>
        <v/>
      </c>
      <c r="K114" s="6" t="str">
        <f>IF(F114="","",VLOOKUP(F114,$A$5:$B$14,2,0)*'2021-22'!H114*IF(G114="Y",-1,1))</f>
        <v/>
      </c>
    </row>
    <row r="115" spans="1:11" x14ac:dyDescent="0.35">
      <c r="A115" s="4" t="s">
        <v>100</v>
      </c>
      <c r="B115" s="5"/>
      <c r="C115" s="5"/>
      <c r="D115" s="1"/>
      <c r="E115" s="1"/>
      <c r="F115" s="1"/>
      <c r="G115" s="1"/>
      <c r="H115" s="2">
        <f t="shared" si="4"/>
        <v>157.69696969696969</v>
      </c>
      <c r="I115" s="3" t="str">
        <f t="shared" si="5"/>
        <v/>
      </c>
      <c r="J115" s="3" t="str">
        <f t="shared" si="6"/>
        <v/>
      </c>
      <c r="K115" s="6" t="str">
        <f>IF(F115="","",VLOOKUP(F115,$A$5:$B$14,2,0)*'2021-22'!H115*IF(G115="Y",-1,1))</f>
        <v/>
      </c>
    </row>
    <row r="116" spans="1:11" x14ac:dyDescent="0.35">
      <c r="A116" s="4" t="s">
        <v>101</v>
      </c>
      <c r="B116" s="5"/>
      <c r="C116" s="5"/>
      <c r="D116" s="1"/>
      <c r="E116" s="1"/>
      <c r="F116" s="1"/>
      <c r="G116" s="1"/>
      <c r="H116" s="2">
        <f t="shared" si="4"/>
        <v>157.69696969696969</v>
      </c>
      <c r="I116" s="3" t="str">
        <f t="shared" si="5"/>
        <v/>
      </c>
      <c r="J116" s="3" t="str">
        <f t="shared" si="6"/>
        <v/>
      </c>
      <c r="K116" s="6" t="str">
        <f>IF(F116="","",VLOOKUP(F116,$A$5:$B$14,2,0)*'2021-22'!H116*IF(G116="Y",-1,1))</f>
        <v/>
      </c>
    </row>
    <row r="117" spans="1:11" x14ac:dyDescent="0.35">
      <c r="A117" s="4" t="s">
        <v>102</v>
      </c>
      <c r="B117" s="5"/>
      <c r="C117" s="5"/>
      <c r="D117" s="1"/>
      <c r="E117" s="1"/>
      <c r="F117" s="1"/>
      <c r="G117" s="1"/>
      <c r="H117" s="2">
        <f t="shared" si="4"/>
        <v>157.69696969696969</v>
      </c>
      <c r="I117" s="3" t="str">
        <f t="shared" si="5"/>
        <v/>
      </c>
      <c r="J117" s="3" t="str">
        <f t="shared" si="6"/>
        <v/>
      </c>
      <c r="K117" s="6" t="str">
        <f>IF(F117="","",VLOOKUP(F117,$A$5:$B$14,2,0)*'2021-22'!H117*IF(G117="Y",-1,1))</f>
        <v/>
      </c>
    </row>
  </sheetData>
  <sheetProtection sheet="1" formatCells="0"/>
  <conditionalFormatting sqref="D18:F117">
    <cfRule type="expression" dxfId="9" priority="1">
      <formula>COUNTBLANK($D18:$F18)&lt;2</formula>
    </cfRule>
  </conditionalFormatting>
  <dataValidations count="3">
    <dataValidation type="list" allowBlank="1" showInputMessage="1" showErrorMessage="1" sqref="G18:G117" xr:uid="{885768CF-CFB3-43C6-960B-4F18CC63D9DA}">
      <formula1>"Y,N"</formula1>
    </dataValidation>
    <dataValidation type="list" allowBlank="1" showInputMessage="1" showErrorMessage="1" sqref="F18:F117" xr:uid="{87A20FC4-77E0-4950-B5EA-3DDF5C4308F7}">
      <formula1>"0,1,2,3,4,4+,5,5+,6"</formula1>
    </dataValidation>
    <dataValidation type="date" allowBlank="1" showInputMessage="1" showErrorMessage="1" sqref="B18:C117" xr:uid="{935F2C17-1020-478A-BD76-58009A80DBCA}">
      <formula1>44287</formula1>
      <formula2>44651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66DD-6F65-4DAD-BBD3-1DCB9A9A47E5}">
  <sheetPr codeName="Sheet7"/>
  <dimension ref="A1:L117"/>
  <sheetViews>
    <sheetView topLeftCell="A2" zoomScaleNormal="100" workbookViewId="0">
      <selection activeCell="B4" sqref="B4"/>
    </sheetView>
  </sheetViews>
  <sheetFormatPr defaultRowHeight="15.5" x14ac:dyDescent="0.35"/>
  <cols>
    <col min="1" max="1" width="20.69140625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51" t="s">
        <v>143</v>
      </c>
      <c r="B1" s="42"/>
      <c r="C1" s="42"/>
      <c r="D1" s="42"/>
      <c r="E1" s="42"/>
      <c r="F1" s="42"/>
      <c r="G1" s="42"/>
      <c r="H1" s="43"/>
      <c r="I1" s="43"/>
      <c r="J1" s="43"/>
      <c r="K1" s="43"/>
    </row>
    <row r="2" spans="1:11" x14ac:dyDescent="0.35">
      <c r="A2" s="52" t="s">
        <v>106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.5" customHeight="1" x14ac:dyDescent="0.35">
      <c r="A3" s="52" t="s">
        <v>145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0"/>
      <c r="D15" s="47"/>
      <c r="G15" s="48"/>
    </row>
    <row r="16" spans="1:11" ht="43.5" customHeight="1" x14ac:dyDescent="0.35">
      <c r="D16" s="46" t="s">
        <v>103</v>
      </c>
      <c r="E16" s="46"/>
      <c r="F16" s="46"/>
      <c r="G16" s="48"/>
      <c r="H16" s="7"/>
    </row>
    <row r="17" spans="1:12" ht="65" customHeight="1" x14ac:dyDescent="0.35">
      <c r="A17" s="40" t="s">
        <v>0</v>
      </c>
      <c r="B17" s="40" t="s">
        <v>120</v>
      </c>
      <c r="C17" s="40" t="s">
        <v>121</v>
      </c>
      <c r="D17" s="38" t="s">
        <v>122</v>
      </c>
      <c r="E17" s="38" t="s">
        <v>124</v>
      </c>
      <c r="F17" s="38" t="s">
        <v>16</v>
      </c>
      <c r="G17" s="38" t="s">
        <v>127</v>
      </c>
      <c r="H17" s="9"/>
      <c r="I17" s="40" t="s">
        <v>125</v>
      </c>
      <c r="J17" s="40" t="s">
        <v>126</v>
      </c>
      <c r="K17" s="40" t="s">
        <v>123</v>
      </c>
    </row>
    <row r="18" spans="1:12" x14ac:dyDescent="0.35">
      <c r="A18" s="4" t="s">
        <v>1</v>
      </c>
      <c r="B18" s="28">
        <v>44652</v>
      </c>
      <c r="C18" s="28">
        <v>45016</v>
      </c>
      <c r="D18" s="1"/>
      <c r="E18" s="1"/>
      <c r="F18" s="1">
        <v>2</v>
      </c>
      <c r="G18" s="1"/>
      <c r="H18" s="2">
        <f t="shared" ref="H18:H49" si="0">IF(C18="",NETWORKDAYS(B18,"31/03/2023",Holidays),IF(C18&gt;DATE(2023,3,31),NETWORKDAYS(B18,"31/03/2023",Holidays),NETWORKDAYS(B18,C18,Holidays)))/193</f>
        <v>1</v>
      </c>
      <c r="I18" s="3" t="str">
        <f>IF(D18="","",IF(ROUND(((D18*$B$4)-6000)*H18,0)&lt;0,0,ROUND(((D18*$B$4)-6000)*H18*IF(G18="Y",-1,1),0)))</f>
        <v/>
      </c>
      <c r="J18" s="3" t="str">
        <f>IF(E18="","",ROUND(((E18*$B$4))*H18*IF(G18="Y",-1,1),0))</f>
        <v/>
      </c>
      <c r="K18" s="6">
        <f>IF(F18="","",VLOOKUP(F18,$A$5:$B$14,2,0)*'2022-23'!H18*IF(G18="Y",-1,1))</f>
        <v>2700</v>
      </c>
    </row>
    <row r="19" spans="1:12" x14ac:dyDescent="0.35">
      <c r="A19" s="4" t="s">
        <v>2</v>
      </c>
      <c r="B19" s="28"/>
      <c r="C19" s="28"/>
      <c r="D19" s="1"/>
      <c r="E19" s="1"/>
      <c r="F19" s="1"/>
      <c r="G19" s="1"/>
      <c r="H19" s="2">
        <f t="shared" si="0"/>
        <v>162.78238341968913</v>
      </c>
      <c r="I19" s="3" t="str">
        <f t="shared" ref="I19:I82" si="1">IF(D19="","",IF(ROUND(((D19*$B$4)-6000)*H19,0)&lt;0,0,ROUND(((D19*$B$4)-6000)*H19*IF(G19="Y",-1,1),0)))</f>
        <v/>
      </c>
      <c r="J19" s="3" t="str">
        <f t="shared" ref="J19:J82" si="2">IF(E19="","",ROUND(((E19*$B$4))*H19*IF(G19="Y",-1,1),0))</f>
        <v/>
      </c>
      <c r="K19" s="6" t="str">
        <f>IF(F19="","",VLOOKUP(F19,$A$5:$B$14,2,0)*'2022-23'!H19*IF(G19="Y",-1,1))</f>
        <v/>
      </c>
    </row>
    <row r="20" spans="1:12" x14ac:dyDescent="0.35">
      <c r="A20" s="4" t="s">
        <v>3</v>
      </c>
      <c r="B20" s="28"/>
      <c r="C20" s="28"/>
      <c r="D20" s="1"/>
      <c r="E20" s="1"/>
      <c r="F20" s="1"/>
      <c r="G20" s="1"/>
      <c r="H20" s="2">
        <f t="shared" si="0"/>
        <v>162.78238341968913</v>
      </c>
      <c r="I20" s="3" t="str">
        <f t="shared" si="1"/>
        <v/>
      </c>
      <c r="J20" s="3" t="str">
        <f t="shared" si="2"/>
        <v/>
      </c>
      <c r="K20" s="6" t="str">
        <f>IF(F20="","",VLOOKUP(F20,$A$5:$B$14,2,0)*'2022-23'!H20*IF(G20="Y",-1,1))</f>
        <v/>
      </c>
    </row>
    <row r="21" spans="1:12" x14ac:dyDescent="0.35">
      <c r="A21" s="4" t="s">
        <v>4</v>
      </c>
      <c r="B21" s="29"/>
      <c r="C21" s="28"/>
      <c r="D21" s="1"/>
      <c r="E21" s="1"/>
      <c r="F21" s="1"/>
      <c r="G21" s="1"/>
      <c r="H21" s="2">
        <f t="shared" si="0"/>
        <v>162.78238341968913</v>
      </c>
      <c r="I21" s="3" t="str">
        <f t="shared" si="1"/>
        <v/>
      </c>
      <c r="J21" s="3" t="str">
        <f t="shared" si="2"/>
        <v/>
      </c>
      <c r="K21" s="6" t="str">
        <f>IF(F21="","",VLOOKUP(F21,$A$5:$B$14,2,0)*'2022-23'!H21*IF(G21="Y",-1,1))</f>
        <v/>
      </c>
    </row>
    <row r="22" spans="1:12" x14ac:dyDescent="0.35">
      <c r="A22" s="4" t="s">
        <v>5</v>
      </c>
      <c r="B22" s="29"/>
      <c r="C22" s="28"/>
      <c r="D22" s="1"/>
      <c r="E22" s="1"/>
      <c r="F22" s="1"/>
      <c r="G22" s="1"/>
      <c r="H22" s="2">
        <f t="shared" si="0"/>
        <v>162.78238341968913</v>
      </c>
      <c r="I22" s="3" t="str">
        <f t="shared" si="1"/>
        <v/>
      </c>
      <c r="J22" s="3" t="str">
        <f t="shared" si="2"/>
        <v/>
      </c>
      <c r="K22" s="6" t="str">
        <f>IF(F22="","",VLOOKUP(F22,$A$5:$B$14,2,0)*'2022-23'!H22*IF(G22="Y",-1,1))</f>
        <v/>
      </c>
      <c r="L22" s="30"/>
    </row>
    <row r="23" spans="1:12" x14ac:dyDescent="0.35">
      <c r="A23" s="4" t="s">
        <v>6</v>
      </c>
      <c r="B23" s="29"/>
      <c r="C23" s="28"/>
      <c r="D23" s="1"/>
      <c r="E23" s="1"/>
      <c r="F23" s="1"/>
      <c r="G23" s="1"/>
      <c r="H23" s="2">
        <f t="shared" si="0"/>
        <v>162.78238341968913</v>
      </c>
      <c r="I23" s="3" t="str">
        <f t="shared" si="1"/>
        <v/>
      </c>
      <c r="J23" s="3" t="str">
        <f t="shared" si="2"/>
        <v/>
      </c>
      <c r="K23" s="6" t="str">
        <f>IF(F23="","",VLOOKUP(F23,$A$5:$B$14,2,0)*'2022-23'!H23*IF(G23="Y",-1,1))</f>
        <v/>
      </c>
    </row>
    <row r="24" spans="1:12" x14ac:dyDescent="0.35">
      <c r="A24" s="4" t="s">
        <v>7</v>
      </c>
      <c r="B24" s="29"/>
      <c r="C24" s="28"/>
      <c r="D24" s="1"/>
      <c r="E24" s="1"/>
      <c r="F24" s="1"/>
      <c r="G24" s="1"/>
      <c r="H24" s="2">
        <f t="shared" si="0"/>
        <v>162.78238341968913</v>
      </c>
      <c r="I24" s="3" t="str">
        <f t="shared" si="1"/>
        <v/>
      </c>
      <c r="J24" s="3" t="str">
        <f t="shared" si="2"/>
        <v/>
      </c>
      <c r="K24" s="6" t="str">
        <f>IF(F24="","",VLOOKUP(F24,$A$5:$B$14,2,0)*'2022-23'!H24*IF(G24="Y",-1,1))</f>
        <v/>
      </c>
    </row>
    <row r="25" spans="1:12" x14ac:dyDescent="0.35">
      <c r="A25" s="4" t="s">
        <v>8</v>
      </c>
      <c r="B25" s="28"/>
      <c r="C25" s="29"/>
      <c r="D25" s="1"/>
      <c r="E25" s="1"/>
      <c r="F25" s="1"/>
      <c r="G25" s="1"/>
      <c r="H25" s="2">
        <f t="shared" si="0"/>
        <v>162.78238341968913</v>
      </c>
      <c r="I25" s="3" t="str">
        <f t="shared" si="1"/>
        <v/>
      </c>
      <c r="J25" s="3" t="str">
        <f t="shared" si="2"/>
        <v/>
      </c>
      <c r="K25" s="6" t="str">
        <f>IF(F25="","",VLOOKUP(F25,$A$5:$B$14,2,0)*'2022-23'!H25*IF(G25="Y",-1,1))</f>
        <v/>
      </c>
    </row>
    <row r="26" spans="1:12" x14ac:dyDescent="0.35">
      <c r="A26" s="4" t="s">
        <v>9</v>
      </c>
      <c r="B26" s="28"/>
      <c r="C26" s="29"/>
      <c r="D26" s="1"/>
      <c r="E26" s="1"/>
      <c r="F26" s="1"/>
      <c r="G26" s="1"/>
      <c r="H26" s="2">
        <f t="shared" si="0"/>
        <v>162.78238341968913</v>
      </c>
      <c r="I26" s="3" t="str">
        <f t="shared" si="1"/>
        <v/>
      </c>
      <c r="J26" s="3" t="str">
        <f t="shared" si="2"/>
        <v/>
      </c>
      <c r="K26" s="6" t="str">
        <f>IF(F26="","",VLOOKUP(F26,$A$5:$B$14,2,0)*'2022-23'!H26*IF(G26="Y",-1,1))</f>
        <v/>
      </c>
    </row>
    <row r="27" spans="1:12" x14ac:dyDescent="0.35">
      <c r="A27" s="4" t="s">
        <v>10</v>
      </c>
      <c r="B27" s="28"/>
      <c r="C27" s="29"/>
      <c r="D27" s="1"/>
      <c r="E27" s="1"/>
      <c r="F27" s="1"/>
      <c r="G27" s="1"/>
      <c r="H27" s="2">
        <f t="shared" si="0"/>
        <v>162.78238341968913</v>
      </c>
      <c r="I27" s="3" t="str">
        <f t="shared" si="1"/>
        <v/>
      </c>
      <c r="J27" s="3" t="str">
        <f t="shared" si="2"/>
        <v/>
      </c>
      <c r="K27" s="6" t="str">
        <f>IF(F27="","",VLOOKUP(F27,$A$5:$B$14,2,0)*'2022-23'!H27*IF(G27="Y",-1,1))</f>
        <v/>
      </c>
    </row>
    <row r="28" spans="1:12" x14ac:dyDescent="0.35">
      <c r="A28" s="4" t="s">
        <v>11</v>
      </c>
      <c r="B28" s="28"/>
      <c r="C28" s="29"/>
      <c r="D28" s="1"/>
      <c r="E28" s="1"/>
      <c r="F28" s="1"/>
      <c r="G28" s="1"/>
      <c r="H28" s="2">
        <f t="shared" si="0"/>
        <v>162.78238341968913</v>
      </c>
      <c r="I28" s="3" t="str">
        <f t="shared" si="1"/>
        <v/>
      </c>
      <c r="J28" s="3" t="str">
        <f t="shared" si="2"/>
        <v/>
      </c>
      <c r="K28" s="6" t="str">
        <f>IF(F28="","",VLOOKUP(F28,$A$5:$B$14,2,0)*'2022-23'!H28*IF(G28="Y",-1,1))</f>
        <v/>
      </c>
    </row>
    <row r="29" spans="1:12" x14ac:dyDescent="0.35">
      <c r="A29" s="4" t="s">
        <v>12</v>
      </c>
      <c r="B29" s="28"/>
      <c r="C29" s="29"/>
      <c r="D29" s="1"/>
      <c r="E29" s="1"/>
      <c r="F29" s="1"/>
      <c r="G29" s="1"/>
      <c r="H29" s="2">
        <f t="shared" si="0"/>
        <v>162.78238341968913</v>
      </c>
      <c r="I29" s="3" t="str">
        <f t="shared" si="1"/>
        <v/>
      </c>
      <c r="J29" s="3" t="str">
        <f t="shared" si="2"/>
        <v/>
      </c>
      <c r="K29" s="6" t="str">
        <f>IF(F29="","",VLOOKUP(F29,$A$5:$B$14,2,0)*'2022-23'!H29*IF(G29="Y",-1,1))</f>
        <v/>
      </c>
    </row>
    <row r="30" spans="1:12" x14ac:dyDescent="0.35">
      <c r="A30" s="4" t="s">
        <v>13</v>
      </c>
      <c r="B30" s="28"/>
      <c r="C30" s="29"/>
      <c r="D30" s="1"/>
      <c r="E30" s="1"/>
      <c r="F30" s="1"/>
      <c r="G30" s="1"/>
      <c r="H30" s="2">
        <f t="shared" si="0"/>
        <v>162.78238341968913</v>
      </c>
      <c r="I30" s="3" t="str">
        <f t="shared" si="1"/>
        <v/>
      </c>
      <c r="J30" s="3" t="str">
        <f t="shared" si="2"/>
        <v/>
      </c>
      <c r="K30" s="6" t="str">
        <f>IF(F30="","",VLOOKUP(F30,$A$5:$B$14,2,0)*'2022-23'!H30*IF(G30="Y",-1,1))</f>
        <v/>
      </c>
    </row>
    <row r="31" spans="1:12" x14ac:dyDescent="0.35">
      <c r="A31" s="4" t="s">
        <v>14</v>
      </c>
      <c r="B31" s="28"/>
      <c r="C31" s="29"/>
      <c r="D31" s="1"/>
      <c r="E31" s="1"/>
      <c r="F31" s="1"/>
      <c r="G31" s="1"/>
      <c r="H31" s="2">
        <f t="shared" si="0"/>
        <v>162.78238341968913</v>
      </c>
      <c r="I31" s="3" t="str">
        <f t="shared" si="1"/>
        <v/>
      </c>
      <c r="J31" s="3" t="str">
        <f t="shared" si="2"/>
        <v/>
      </c>
      <c r="K31" s="6" t="str">
        <f>IF(F31="","",VLOOKUP(F31,$A$5:$B$14,2,0)*'2022-23'!H31*IF(G31="Y",-1,1))</f>
        <v/>
      </c>
    </row>
    <row r="32" spans="1:12" x14ac:dyDescent="0.35">
      <c r="A32" s="4" t="s">
        <v>15</v>
      </c>
      <c r="B32" s="29"/>
      <c r="C32" s="28"/>
      <c r="D32" s="1"/>
      <c r="E32" s="1"/>
      <c r="F32" s="1"/>
      <c r="G32" s="1"/>
      <c r="H32" s="2">
        <f t="shared" si="0"/>
        <v>162.78238341968913</v>
      </c>
      <c r="I32" s="3" t="str">
        <f t="shared" si="1"/>
        <v/>
      </c>
      <c r="J32" s="3" t="str">
        <f t="shared" si="2"/>
        <v/>
      </c>
      <c r="K32" s="6" t="str">
        <f>IF(F32="","",VLOOKUP(F32,$A$5:$B$14,2,0)*'2022-23'!H32*IF(G32="Y",-1,1))</f>
        <v/>
      </c>
    </row>
    <row r="33" spans="1:11" x14ac:dyDescent="0.35">
      <c r="A33" s="4" t="s">
        <v>18</v>
      </c>
      <c r="B33" s="29"/>
      <c r="C33" s="28"/>
      <c r="D33" s="1"/>
      <c r="E33" s="1"/>
      <c r="F33" s="1"/>
      <c r="G33" s="1"/>
      <c r="H33" s="2">
        <f t="shared" si="0"/>
        <v>162.78238341968913</v>
      </c>
      <c r="I33" s="3" t="str">
        <f t="shared" si="1"/>
        <v/>
      </c>
      <c r="J33" s="3" t="str">
        <f t="shared" si="2"/>
        <v/>
      </c>
      <c r="K33" s="6" t="str">
        <f>IF(F33="","",VLOOKUP(F33,$A$5:$B$14,2,0)*'2022-23'!H33*IF(G33="Y",-1,1))</f>
        <v/>
      </c>
    </row>
    <row r="34" spans="1:11" x14ac:dyDescent="0.35">
      <c r="A34" s="4" t="s">
        <v>19</v>
      </c>
      <c r="B34" s="29"/>
      <c r="C34" s="28"/>
      <c r="D34" s="1"/>
      <c r="E34" s="1"/>
      <c r="F34" s="1"/>
      <c r="G34" s="1"/>
      <c r="H34" s="2">
        <f t="shared" si="0"/>
        <v>162.78238341968913</v>
      </c>
      <c r="I34" s="3" t="str">
        <f t="shared" si="1"/>
        <v/>
      </c>
      <c r="J34" s="3" t="str">
        <f t="shared" si="2"/>
        <v/>
      </c>
      <c r="K34" s="6" t="str">
        <f>IF(F34="","",VLOOKUP(F34,$A$5:$B$14,2,0)*'2022-23'!H34*IF(G34="Y",-1,1))</f>
        <v/>
      </c>
    </row>
    <row r="35" spans="1:11" x14ac:dyDescent="0.35">
      <c r="A35" s="4" t="s">
        <v>20</v>
      </c>
      <c r="B35" s="29"/>
      <c r="C35" s="28"/>
      <c r="D35" s="1"/>
      <c r="E35" s="1"/>
      <c r="F35" s="1"/>
      <c r="G35" s="1"/>
      <c r="H35" s="2">
        <f t="shared" si="0"/>
        <v>162.78238341968913</v>
      </c>
      <c r="I35" s="3" t="str">
        <f t="shared" si="1"/>
        <v/>
      </c>
      <c r="J35" s="3" t="str">
        <f t="shared" si="2"/>
        <v/>
      </c>
      <c r="K35" s="6" t="str">
        <f>IF(F35="","",VLOOKUP(F35,$A$5:$B$14,2,0)*'2022-23'!H35*IF(G35="Y",-1,1))</f>
        <v/>
      </c>
    </row>
    <row r="36" spans="1:11" x14ac:dyDescent="0.35">
      <c r="A36" s="4" t="s">
        <v>21</v>
      </c>
      <c r="B36" s="29"/>
      <c r="C36" s="28"/>
      <c r="D36" s="1"/>
      <c r="E36" s="1"/>
      <c r="F36" s="1"/>
      <c r="G36" s="1"/>
      <c r="H36" s="2">
        <f t="shared" si="0"/>
        <v>162.78238341968913</v>
      </c>
      <c r="I36" s="3" t="str">
        <f t="shared" si="1"/>
        <v/>
      </c>
      <c r="J36" s="3" t="str">
        <f t="shared" si="2"/>
        <v/>
      </c>
      <c r="K36" s="6" t="str">
        <f>IF(F36="","",VLOOKUP(F36,$A$5:$B$14,2,0)*'2022-23'!H36*IF(G36="Y",-1,1))</f>
        <v/>
      </c>
    </row>
    <row r="37" spans="1:11" x14ac:dyDescent="0.35">
      <c r="A37" s="4" t="s">
        <v>22</v>
      </c>
      <c r="B37" s="29"/>
      <c r="C37" s="28"/>
      <c r="D37" s="1"/>
      <c r="E37" s="1"/>
      <c r="F37" s="1"/>
      <c r="G37" s="1"/>
      <c r="H37" s="2">
        <f t="shared" si="0"/>
        <v>162.78238341968913</v>
      </c>
      <c r="I37" s="3" t="str">
        <f t="shared" si="1"/>
        <v/>
      </c>
      <c r="J37" s="3" t="str">
        <f t="shared" si="2"/>
        <v/>
      </c>
      <c r="K37" s="6" t="str">
        <f>IF(F37="","",VLOOKUP(F37,$A$5:$B$14,2,0)*'2022-23'!H37*IF(G37="Y",-1,1))</f>
        <v/>
      </c>
    </row>
    <row r="38" spans="1:11" x14ac:dyDescent="0.35">
      <c r="A38" s="4" t="s">
        <v>23</v>
      </c>
      <c r="B38" s="29"/>
      <c r="C38" s="28"/>
      <c r="D38" s="1"/>
      <c r="E38" s="1"/>
      <c r="F38" s="1"/>
      <c r="G38" s="1"/>
      <c r="H38" s="2">
        <f t="shared" si="0"/>
        <v>162.78238341968913</v>
      </c>
      <c r="I38" s="3" t="str">
        <f t="shared" si="1"/>
        <v/>
      </c>
      <c r="J38" s="3" t="str">
        <f t="shared" si="2"/>
        <v/>
      </c>
      <c r="K38" s="6" t="str">
        <f>IF(F38="","",VLOOKUP(F38,$A$5:$B$14,2,0)*'2022-23'!H38*IF(G38="Y",-1,1))</f>
        <v/>
      </c>
    </row>
    <row r="39" spans="1:11" x14ac:dyDescent="0.35">
      <c r="A39" s="4" t="s">
        <v>24</v>
      </c>
      <c r="B39" s="5"/>
      <c r="C39" s="5"/>
      <c r="D39" s="1"/>
      <c r="E39" s="1"/>
      <c r="F39" s="1"/>
      <c r="G39" s="1"/>
      <c r="H39" s="2">
        <f t="shared" si="0"/>
        <v>162.78238341968913</v>
      </c>
      <c r="I39" s="3" t="str">
        <f t="shared" si="1"/>
        <v/>
      </c>
      <c r="J39" s="3" t="str">
        <f t="shared" si="2"/>
        <v/>
      </c>
      <c r="K39" s="6" t="str">
        <f>IF(F39="","",VLOOKUP(F39,$A$5:$B$14,2,0)*'2022-23'!H39*IF(G39="Y",-1,1))</f>
        <v/>
      </c>
    </row>
    <row r="40" spans="1:11" x14ac:dyDescent="0.35">
      <c r="A40" s="4" t="s">
        <v>25</v>
      </c>
      <c r="B40" s="5"/>
      <c r="C40" s="5"/>
      <c r="D40" s="1"/>
      <c r="E40" s="1"/>
      <c r="F40" s="1"/>
      <c r="G40" s="1"/>
      <c r="H40" s="2">
        <f t="shared" si="0"/>
        <v>162.78238341968913</v>
      </c>
      <c r="I40" s="3" t="str">
        <f t="shared" si="1"/>
        <v/>
      </c>
      <c r="J40" s="3" t="str">
        <f t="shared" si="2"/>
        <v/>
      </c>
      <c r="K40" s="6" t="str">
        <f>IF(F40="","",VLOOKUP(F40,$A$5:$B$14,2,0)*'2022-23'!H40*IF(G40="Y",-1,1))</f>
        <v/>
      </c>
    </row>
    <row r="41" spans="1:11" x14ac:dyDescent="0.35">
      <c r="A41" s="4" t="s">
        <v>26</v>
      </c>
      <c r="B41" s="5"/>
      <c r="C41" s="5"/>
      <c r="D41" s="1"/>
      <c r="E41" s="1"/>
      <c r="F41" s="1"/>
      <c r="G41" s="1"/>
      <c r="H41" s="2">
        <f t="shared" si="0"/>
        <v>162.78238341968913</v>
      </c>
      <c r="I41" s="3" t="str">
        <f t="shared" si="1"/>
        <v/>
      </c>
      <c r="J41" s="3" t="str">
        <f t="shared" si="2"/>
        <v/>
      </c>
      <c r="K41" s="6" t="str">
        <f>IF(F41="","",VLOOKUP(F41,$A$5:$B$14,2,0)*'2022-23'!H41*IF(G41="Y",-1,1))</f>
        <v/>
      </c>
    </row>
    <row r="42" spans="1:11" x14ac:dyDescent="0.35">
      <c r="A42" s="4" t="s">
        <v>27</v>
      </c>
      <c r="B42" s="5"/>
      <c r="C42" s="5"/>
      <c r="D42" s="1"/>
      <c r="E42" s="1"/>
      <c r="F42" s="1"/>
      <c r="G42" s="1"/>
      <c r="H42" s="2">
        <f t="shared" si="0"/>
        <v>162.78238341968913</v>
      </c>
      <c r="I42" s="3" t="str">
        <f t="shared" si="1"/>
        <v/>
      </c>
      <c r="J42" s="3" t="str">
        <f t="shared" si="2"/>
        <v/>
      </c>
      <c r="K42" s="6" t="str">
        <f>IF(F42="","",VLOOKUP(F42,$A$5:$B$14,2,0)*'2022-23'!H42*IF(G42="Y",-1,1))</f>
        <v/>
      </c>
    </row>
    <row r="43" spans="1:11" x14ac:dyDescent="0.35">
      <c r="A43" s="4" t="s">
        <v>28</v>
      </c>
      <c r="B43" s="5"/>
      <c r="C43" s="5"/>
      <c r="D43" s="1"/>
      <c r="E43" s="1"/>
      <c r="F43" s="1"/>
      <c r="G43" s="1"/>
      <c r="H43" s="2">
        <f t="shared" si="0"/>
        <v>162.78238341968913</v>
      </c>
      <c r="I43" s="3" t="str">
        <f t="shared" si="1"/>
        <v/>
      </c>
      <c r="J43" s="3" t="str">
        <f t="shared" si="2"/>
        <v/>
      </c>
      <c r="K43" s="6" t="str">
        <f>IF(F43="","",VLOOKUP(F43,$A$5:$B$14,2,0)*'2022-23'!H43*IF(G43="Y",-1,1))</f>
        <v/>
      </c>
    </row>
    <row r="44" spans="1:11" x14ac:dyDescent="0.35">
      <c r="A44" s="4" t="s">
        <v>29</v>
      </c>
      <c r="B44" s="5"/>
      <c r="C44" s="5"/>
      <c r="D44" s="1"/>
      <c r="E44" s="1"/>
      <c r="F44" s="1"/>
      <c r="G44" s="1"/>
      <c r="H44" s="2">
        <f t="shared" si="0"/>
        <v>162.78238341968913</v>
      </c>
      <c r="I44" s="3" t="str">
        <f t="shared" si="1"/>
        <v/>
      </c>
      <c r="J44" s="3" t="str">
        <f t="shared" si="2"/>
        <v/>
      </c>
      <c r="K44" s="6" t="str">
        <f>IF(F44="","",VLOOKUP(F44,$A$5:$B$14,2,0)*'2022-23'!H44*IF(G44="Y",-1,1))</f>
        <v/>
      </c>
    </row>
    <row r="45" spans="1:11" x14ac:dyDescent="0.35">
      <c r="A45" s="4" t="s">
        <v>30</v>
      </c>
      <c r="B45" s="5"/>
      <c r="C45" s="5"/>
      <c r="D45" s="1"/>
      <c r="E45" s="1"/>
      <c r="F45" s="1"/>
      <c r="G45" s="1"/>
      <c r="H45" s="2">
        <f t="shared" si="0"/>
        <v>162.78238341968913</v>
      </c>
      <c r="I45" s="3" t="str">
        <f t="shared" si="1"/>
        <v/>
      </c>
      <c r="J45" s="3" t="str">
        <f t="shared" si="2"/>
        <v/>
      </c>
      <c r="K45" s="6" t="str">
        <f>IF(F45="","",VLOOKUP(F45,$A$5:$B$14,2,0)*'2022-23'!H45*IF(G45="Y",-1,1))</f>
        <v/>
      </c>
    </row>
    <row r="46" spans="1:11" x14ac:dyDescent="0.35">
      <c r="A46" s="4" t="s">
        <v>31</v>
      </c>
      <c r="B46" s="5"/>
      <c r="C46" s="5"/>
      <c r="D46" s="1"/>
      <c r="E46" s="1"/>
      <c r="F46" s="1"/>
      <c r="G46" s="1"/>
      <c r="H46" s="2">
        <f t="shared" si="0"/>
        <v>162.78238341968913</v>
      </c>
      <c r="I46" s="3" t="str">
        <f t="shared" si="1"/>
        <v/>
      </c>
      <c r="J46" s="3" t="str">
        <f t="shared" si="2"/>
        <v/>
      </c>
      <c r="K46" s="6" t="str">
        <f>IF(F46="","",VLOOKUP(F46,$A$5:$B$14,2,0)*'2022-23'!H46*IF(G46="Y",-1,1))</f>
        <v/>
      </c>
    </row>
    <row r="47" spans="1:11" x14ac:dyDescent="0.35">
      <c r="A47" s="4" t="s">
        <v>32</v>
      </c>
      <c r="B47" s="5"/>
      <c r="C47" s="5"/>
      <c r="D47" s="1"/>
      <c r="E47" s="1"/>
      <c r="F47" s="1"/>
      <c r="G47" s="1"/>
      <c r="H47" s="2">
        <f t="shared" si="0"/>
        <v>162.78238341968913</v>
      </c>
      <c r="I47" s="3" t="str">
        <f t="shared" si="1"/>
        <v/>
      </c>
      <c r="J47" s="3" t="str">
        <f t="shared" si="2"/>
        <v/>
      </c>
      <c r="K47" s="6" t="str">
        <f>IF(F47="","",VLOOKUP(F47,$A$5:$B$14,2,0)*'2022-23'!H47*IF(G47="Y",-1,1))</f>
        <v/>
      </c>
    </row>
    <row r="48" spans="1:11" x14ac:dyDescent="0.35">
      <c r="A48" s="4" t="s">
        <v>33</v>
      </c>
      <c r="B48" s="5"/>
      <c r="C48" s="5"/>
      <c r="D48" s="1"/>
      <c r="E48" s="1"/>
      <c r="F48" s="1"/>
      <c r="G48" s="1"/>
      <c r="H48" s="2">
        <f t="shared" si="0"/>
        <v>162.78238341968913</v>
      </c>
      <c r="I48" s="3" t="str">
        <f t="shared" si="1"/>
        <v/>
      </c>
      <c r="J48" s="3" t="str">
        <f t="shared" si="2"/>
        <v/>
      </c>
      <c r="K48" s="6" t="str">
        <f>IF(F48="","",VLOOKUP(F48,$A$5:$B$14,2,0)*'2022-23'!H48*IF(G48="Y",-1,1))</f>
        <v/>
      </c>
    </row>
    <row r="49" spans="1:11" x14ac:dyDescent="0.35">
      <c r="A49" s="4" t="s">
        <v>34</v>
      </c>
      <c r="B49" s="5"/>
      <c r="C49" s="5"/>
      <c r="D49" s="1"/>
      <c r="E49" s="1"/>
      <c r="F49" s="1"/>
      <c r="G49" s="1"/>
      <c r="H49" s="2">
        <f t="shared" si="0"/>
        <v>162.78238341968913</v>
      </c>
      <c r="I49" s="3" t="str">
        <f t="shared" si="1"/>
        <v/>
      </c>
      <c r="J49" s="3" t="str">
        <f t="shared" si="2"/>
        <v/>
      </c>
      <c r="K49" s="6" t="str">
        <f>IF(F49="","",VLOOKUP(F49,$A$5:$B$14,2,0)*'2022-23'!H49*IF(G49="Y",-1,1))</f>
        <v/>
      </c>
    </row>
    <row r="50" spans="1:11" x14ac:dyDescent="0.35">
      <c r="A50" s="4" t="s">
        <v>35</v>
      </c>
      <c r="B50" s="5"/>
      <c r="C50" s="5"/>
      <c r="D50" s="1"/>
      <c r="E50" s="1"/>
      <c r="F50" s="1"/>
      <c r="G50" s="1"/>
      <c r="H50" s="2">
        <f t="shared" ref="H50:H81" si="3">IF(C50="",NETWORKDAYS(B50,"31/03/2023",Holidays),IF(C50&gt;DATE(2023,3,31),NETWORKDAYS(B50,"31/03/2023",Holidays),NETWORKDAYS(B50,C50,Holidays)))/193</f>
        <v>162.78238341968913</v>
      </c>
      <c r="I50" s="3" t="str">
        <f t="shared" si="1"/>
        <v/>
      </c>
      <c r="J50" s="3" t="str">
        <f t="shared" si="2"/>
        <v/>
      </c>
      <c r="K50" s="6" t="str">
        <f>IF(F50="","",VLOOKUP(F50,$A$5:$B$14,2,0)*'2022-23'!H50*IF(G50="Y",-1,1))</f>
        <v/>
      </c>
    </row>
    <row r="51" spans="1:11" x14ac:dyDescent="0.35">
      <c r="A51" s="4" t="s">
        <v>36</v>
      </c>
      <c r="B51" s="5"/>
      <c r="C51" s="5"/>
      <c r="D51" s="1"/>
      <c r="E51" s="1"/>
      <c r="F51" s="1"/>
      <c r="G51" s="1"/>
      <c r="H51" s="2">
        <f t="shared" si="3"/>
        <v>162.78238341968913</v>
      </c>
      <c r="I51" s="3" t="str">
        <f t="shared" si="1"/>
        <v/>
      </c>
      <c r="J51" s="3" t="str">
        <f t="shared" si="2"/>
        <v/>
      </c>
      <c r="K51" s="6" t="str">
        <f>IF(F51="","",VLOOKUP(F51,$A$5:$B$14,2,0)*'2022-23'!H51*IF(G51="Y",-1,1))</f>
        <v/>
      </c>
    </row>
    <row r="52" spans="1:11" x14ac:dyDescent="0.35">
      <c r="A52" s="4" t="s">
        <v>37</v>
      </c>
      <c r="B52" s="5"/>
      <c r="C52" s="5"/>
      <c r="D52" s="1"/>
      <c r="E52" s="1"/>
      <c r="F52" s="1"/>
      <c r="G52" s="1"/>
      <c r="H52" s="2">
        <f t="shared" si="3"/>
        <v>162.78238341968913</v>
      </c>
      <c r="I52" s="3" t="str">
        <f t="shared" si="1"/>
        <v/>
      </c>
      <c r="J52" s="3" t="str">
        <f t="shared" si="2"/>
        <v/>
      </c>
      <c r="K52" s="6" t="str">
        <f>IF(F52="","",VLOOKUP(F52,$A$5:$B$14,2,0)*'2022-23'!H52*IF(G52="Y",-1,1))</f>
        <v/>
      </c>
    </row>
    <row r="53" spans="1:11" x14ac:dyDescent="0.35">
      <c r="A53" s="4" t="s">
        <v>38</v>
      </c>
      <c r="B53" s="5"/>
      <c r="C53" s="5"/>
      <c r="D53" s="1"/>
      <c r="E53" s="1"/>
      <c r="F53" s="1"/>
      <c r="G53" s="1"/>
      <c r="H53" s="2">
        <f t="shared" si="3"/>
        <v>162.78238341968913</v>
      </c>
      <c r="I53" s="3" t="str">
        <f t="shared" si="1"/>
        <v/>
      </c>
      <c r="J53" s="3" t="str">
        <f t="shared" si="2"/>
        <v/>
      </c>
      <c r="K53" s="6" t="str">
        <f>IF(F53="","",VLOOKUP(F53,$A$5:$B$14,2,0)*'2022-23'!H53*IF(G53="Y",-1,1))</f>
        <v/>
      </c>
    </row>
    <row r="54" spans="1:11" x14ac:dyDescent="0.35">
      <c r="A54" s="4" t="s">
        <v>39</v>
      </c>
      <c r="B54" s="5"/>
      <c r="C54" s="5"/>
      <c r="D54" s="1"/>
      <c r="E54" s="1"/>
      <c r="F54" s="1"/>
      <c r="G54" s="1"/>
      <c r="H54" s="2">
        <f t="shared" si="3"/>
        <v>162.78238341968913</v>
      </c>
      <c r="I54" s="3" t="str">
        <f t="shared" si="1"/>
        <v/>
      </c>
      <c r="J54" s="3" t="str">
        <f t="shared" si="2"/>
        <v/>
      </c>
      <c r="K54" s="6" t="str">
        <f>IF(F54="","",VLOOKUP(F54,$A$5:$B$14,2,0)*'2022-23'!H54*IF(G54="Y",-1,1))</f>
        <v/>
      </c>
    </row>
    <row r="55" spans="1:11" x14ac:dyDescent="0.35">
      <c r="A55" s="4" t="s">
        <v>40</v>
      </c>
      <c r="B55" s="5"/>
      <c r="C55" s="5"/>
      <c r="D55" s="1"/>
      <c r="E55" s="1"/>
      <c r="F55" s="1"/>
      <c r="G55" s="1"/>
      <c r="H55" s="2">
        <f t="shared" si="3"/>
        <v>162.78238341968913</v>
      </c>
      <c r="I55" s="3" t="str">
        <f t="shared" si="1"/>
        <v/>
      </c>
      <c r="J55" s="3" t="str">
        <f t="shared" si="2"/>
        <v/>
      </c>
      <c r="K55" s="6" t="str">
        <f>IF(F55="","",VLOOKUP(F55,$A$5:$B$14,2,0)*'2022-23'!H55*IF(G55="Y",-1,1))</f>
        <v/>
      </c>
    </row>
    <row r="56" spans="1:11" x14ac:dyDescent="0.35">
      <c r="A56" s="4" t="s">
        <v>41</v>
      </c>
      <c r="B56" s="5"/>
      <c r="C56" s="5"/>
      <c r="D56" s="1"/>
      <c r="E56" s="1"/>
      <c r="F56" s="1"/>
      <c r="G56" s="1"/>
      <c r="H56" s="2">
        <f t="shared" si="3"/>
        <v>162.78238341968913</v>
      </c>
      <c r="I56" s="3" t="str">
        <f t="shared" si="1"/>
        <v/>
      </c>
      <c r="J56" s="3" t="str">
        <f t="shared" si="2"/>
        <v/>
      </c>
      <c r="K56" s="6" t="str">
        <f>IF(F56="","",VLOOKUP(F56,$A$5:$B$14,2,0)*'2022-23'!H56*IF(G56="Y",-1,1))</f>
        <v/>
      </c>
    </row>
    <row r="57" spans="1:11" x14ac:dyDescent="0.35">
      <c r="A57" s="4" t="s">
        <v>42</v>
      </c>
      <c r="B57" s="5"/>
      <c r="C57" s="5"/>
      <c r="D57" s="1"/>
      <c r="E57" s="1"/>
      <c r="F57" s="1"/>
      <c r="G57" s="1"/>
      <c r="H57" s="2">
        <f t="shared" si="3"/>
        <v>162.78238341968913</v>
      </c>
      <c r="I57" s="3" t="str">
        <f t="shared" si="1"/>
        <v/>
      </c>
      <c r="J57" s="3" t="str">
        <f t="shared" si="2"/>
        <v/>
      </c>
      <c r="K57" s="6" t="str">
        <f>IF(F57="","",VLOOKUP(F57,$A$5:$B$14,2,0)*'2022-23'!H57*IF(G57="Y",-1,1))</f>
        <v/>
      </c>
    </row>
    <row r="58" spans="1:11" x14ac:dyDescent="0.35">
      <c r="A58" s="4" t="s">
        <v>43</v>
      </c>
      <c r="B58" s="5"/>
      <c r="C58" s="5"/>
      <c r="D58" s="1"/>
      <c r="E58" s="1"/>
      <c r="F58" s="1"/>
      <c r="G58" s="1"/>
      <c r="H58" s="2">
        <f t="shared" si="3"/>
        <v>162.78238341968913</v>
      </c>
      <c r="I58" s="3" t="str">
        <f t="shared" si="1"/>
        <v/>
      </c>
      <c r="J58" s="3" t="str">
        <f t="shared" si="2"/>
        <v/>
      </c>
      <c r="K58" s="6" t="str">
        <f>IF(F58="","",VLOOKUP(F58,$A$5:$B$14,2,0)*'2022-23'!H58*IF(G58="Y",-1,1))</f>
        <v/>
      </c>
    </row>
    <row r="59" spans="1:11" x14ac:dyDescent="0.35">
      <c r="A59" s="4" t="s">
        <v>44</v>
      </c>
      <c r="B59" s="5"/>
      <c r="C59" s="5"/>
      <c r="D59" s="1"/>
      <c r="E59" s="1"/>
      <c r="F59" s="1"/>
      <c r="G59" s="1"/>
      <c r="H59" s="2">
        <f t="shared" si="3"/>
        <v>162.78238341968913</v>
      </c>
      <c r="I59" s="3" t="str">
        <f t="shared" si="1"/>
        <v/>
      </c>
      <c r="J59" s="3" t="str">
        <f t="shared" si="2"/>
        <v/>
      </c>
      <c r="K59" s="6" t="str">
        <f>IF(F59="","",VLOOKUP(F59,$A$5:$B$14,2,0)*'2022-23'!H59*IF(G59="Y",-1,1))</f>
        <v/>
      </c>
    </row>
    <row r="60" spans="1:11" x14ac:dyDescent="0.35">
      <c r="A60" s="4" t="s">
        <v>45</v>
      </c>
      <c r="B60" s="5"/>
      <c r="C60" s="5"/>
      <c r="D60" s="1"/>
      <c r="E60" s="1"/>
      <c r="F60" s="1"/>
      <c r="G60" s="1"/>
      <c r="H60" s="2">
        <f t="shared" si="3"/>
        <v>162.78238341968913</v>
      </c>
      <c r="I60" s="3" t="str">
        <f t="shared" si="1"/>
        <v/>
      </c>
      <c r="J60" s="3" t="str">
        <f t="shared" si="2"/>
        <v/>
      </c>
      <c r="K60" s="6" t="str">
        <f>IF(F60="","",VLOOKUP(F60,$A$5:$B$14,2,0)*'2022-23'!H60*IF(G60="Y",-1,1))</f>
        <v/>
      </c>
    </row>
    <row r="61" spans="1:11" x14ac:dyDescent="0.35">
      <c r="A61" s="4" t="s">
        <v>46</v>
      </c>
      <c r="B61" s="5"/>
      <c r="C61" s="5"/>
      <c r="D61" s="1"/>
      <c r="E61" s="1"/>
      <c r="F61" s="1"/>
      <c r="G61" s="1"/>
      <c r="H61" s="2">
        <f t="shared" si="3"/>
        <v>162.78238341968913</v>
      </c>
      <c r="I61" s="3" t="str">
        <f t="shared" si="1"/>
        <v/>
      </c>
      <c r="J61" s="3" t="str">
        <f t="shared" si="2"/>
        <v/>
      </c>
      <c r="K61" s="6" t="str">
        <f>IF(F61="","",VLOOKUP(F61,$A$5:$B$14,2,0)*'2022-23'!H61*IF(G61="Y",-1,1))</f>
        <v/>
      </c>
    </row>
    <row r="62" spans="1:11" x14ac:dyDescent="0.35">
      <c r="A62" s="4" t="s">
        <v>47</v>
      </c>
      <c r="B62" s="5"/>
      <c r="C62" s="5"/>
      <c r="D62" s="1"/>
      <c r="E62" s="1"/>
      <c r="F62" s="1"/>
      <c r="G62" s="1"/>
      <c r="H62" s="2">
        <f t="shared" si="3"/>
        <v>162.78238341968913</v>
      </c>
      <c r="I62" s="3" t="str">
        <f t="shared" si="1"/>
        <v/>
      </c>
      <c r="J62" s="3" t="str">
        <f t="shared" si="2"/>
        <v/>
      </c>
      <c r="K62" s="6" t="str">
        <f>IF(F62="","",VLOOKUP(F62,$A$5:$B$14,2,0)*'2022-23'!H62*IF(G62="Y",-1,1))</f>
        <v/>
      </c>
    </row>
    <row r="63" spans="1:11" x14ac:dyDescent="0.35">
      <c r="A63" s="4" t="s">
        <v>48</v>
      </c>
      <c r="B63" s="5"/>
      <c r="C63" s="5"/>
      <c r="D63" s="1"/>
      <c r="E63" s="1"/>
      <c r="F63" s="1"/>
      <c r="G63" s="1"/>
      <c r="H63" s="2">
        <f t="shared" si="3"/>
        <v>162.78238341968913</v>
      </c>
      <c r="I63" s="3" t="str">
        <f t="shared" si="1"/>
        <v/>
      </c>
      <c r="J63" s="3" t="str">
        <f t="shared" si="2"/>
        <v/>
      </c>
      <c r="K63" s="6" t="str">
        <f>IF(F63="","",VLOOKUP(F63,$A$5:$B$14,2,0)*'2022-23'!H63*IF(G63="Y",-1,1))</f>
        <v/>
      </c>
    </row>
    <row r="64" spans="1:11" x14ac:dyDescent="0.35">
      <c r="A64" s="4" t="s">
        <v>49</v>
      </c>
      <c r="B64" s="5"/>
      <c r="C64" s="5"/>
      <c r="D64" s="1"/>
      <c r="E64" s="1"/>
      <c r="F64" s="1"/>
      <c r="G64" s="1"/>
      <c r="H64" s="2">
        <f t="shared" si="3"/>
        <v>162.78238341968913</v>
      </c>
      <c r="I64" s="3" t="str">
        <f t="shared" si="1"/>
        <v/>
      </c>
      <c r="J64" s="3" t="str">
        <f t="shared" si="2"/>
        <v/>
      </c>
      <c r="K64" s="6" t="str">
        <f>IF(F64="","",VLOOKUP(F64,$A$5:$B$14,2,0)*'2022-23'!H64*IF(G64="Y",-1,1))</f>
        <v/>
      </c>
    </row>
    <row r="65" spans="1:11" x14ac:dyDescent="0.35">
      <c r="A65" s="4" t="s">
        <v>50</v>
      </c>
      <c r="B65" s="5"/>
      <c r="C65" s="5"/>
      <c r="D65" s="1"/>
      <c r="E65" s="1"/>
      <c r="F65" s="1"/>
      <c r="G65" s="1"/>
      <c r="H65" s="2">
        <f t="shared" si="3"/>
        <v>162.78238341968913</v>
      </c>
      <c r="I65" s="3" t="str">
        <f t="shared" si="1"/>
        <v/>
      </c>
      <c r="J65" s="3" t="str">
        <f t="shared" si="2"/>
        <v/>
      </c>
      <c r="K65" s="6" t="str">
        <f>IF(F65="","",VLOOKUP(F65,$A$5:$B$14,2,0)*'2022-23'!H65*IF(G65="Y",-1,1))</f>
        <v/>
      </c>
    </row>
    <row r="66" spans="1:11" x14ac:dyDescent="0.35">
      <c r="A66" s="4" t="s">
        <v>51</v>
      </c>
      <c r="B66" s="5"/>
      <c r="C66" s="5"/>
      <c r="D66" s="1"/>
      <c r="E66" s="1"/>
      <c r="F66" s="1"/>
      <c r="G66" s="1"/>
      <c r="H66" s="2">
        <f t="shared" si="3"/>
        <v>162.78238341968913</v>
      </c>
      <c r="I66" s="3" t="str">
        <f t="shared" si="1"/>
        <v/>
      </c>
      <c r="J66" s="3" t="str">
        <f t="shared" si="2"/>
        <v/>
      </c>
      <c r="K66" s="6" t="str">
        <f>IF(F66="","",VLOOKUP(F66,$A$5:$B$14,2,0)*'2022-23'!H66*IF(G66="Y",-1,1))</f>
        <v/>
      </c>
    </row>
    <row r="67" spans="1:11" x14ac:dyDescent="0.35">
      <c r="A67" s="4" t="s">
        <v>52</v>
      </c>
      <c r="B67" s="5"/>
      <c r="C67" s="5"/>
      <c r="D67" s="1"/>
      <c r="E67" s="1"/>
      <c r="F67" s="1"/>
      <c r="G67" s="1"/>
      <c r="H67" s="2">
        <f t="shared" si="3"/>
        <v>162.78238341968913</v>
      </c>
      <c r="I67" s="3" t="str">
        <f t="shared" si="1"/>
        <v/>
      </c>
      <c r="J67" s="3" t="str">
        <f t="shared" si="2"/>
        <v/>
      </c>
      <c r="K67" s="6" t="str">
        <f>IF(F67="","",VLOOKUP(F67,$A$5:$B$14,2,0)*'2022-23'!H67*IF(G67="Y",-1,1))</f>
        <v/>
      </c>
    </row>
    <row r="68" spans="1:11" x14ac:dyDescent="0.35">
      <c r="A68" s="4" t="s">
        <v>53</v>
      </c>
      <c r="B68" s="5"/>
      <c r="C68" s="5"/>
      <c r="D68" s="1"/>
      <c r="E68" s="1"/>
      <c r="F68" s="1"/>
      <c r="G68" s="1"/>
      <c r="H68" s="2">
        <f t="shared" si="3"/>
        <v>162.78238341968913</v>
      </c>
      <c r="I68" s="3" t="str">
        <f t="shared" si="1"/>
        <v/>
      </c>
      <c r="J68" s="3" t="str">
        <f t="shared" si="2"/>
        <v/>
      </c>
      <c r="K68" s="6" t="str">
        <f>IF(F68="","",VLOOKUP(F68,$A$5:$B$14,2,0)*'2022-23'!H68*IF(G68="Y",-1,1))</f>
        <v/>
      </c>
    </row>
    <row r="69" spans="1:11" x14ac:dyDescent="0.35">
      <c r="A69" s="4" t="s">
        <v>54</v>
      </c>
      <c r="B69" s="5"/>
      <c r="C69" s="5"/>
      <c r="D69" s="1"/>
      <c r="E69" s="1"/>
      <c r="F69" s="1"/>
      <c r="G69" s="1"/>
      <c r="H69" s="2">
        <f t="shared" si="3"/>
        <v>162.78238341968913</v>
      </c>
      <c r="I69" s="3" t="str">
        <f t="shared" si="1"/>
        <v/>
      </c>
      <c r="J69" s="3" t="str">
        <f t="shared" si="2"/>
        <v/>
      </c>
      <c r="K69" s="6" t="str">
        <f>IF(F69="","",VLOOKUP(F69,$A$5:$B$14,2,0)*'2022-23'!H69*IF(G69="Y",-1,1))</f>
        <v/>
      </c>
    </row>
    <row r="70" spans="1:11" x14ac:dyDescent="0.35">
      <c r="A70" s="4" t="s">
        <v>55</v>
      </c>
      <c r="B70" s="5"/>
      <c r="C70" s="5"/>
      <c r="D70" s="1"/>
      <c r="E70" s="1"/>
      <c r="F70" s="1"/>
      <c r="G70" s="1"/>
      <c r="H70" s="2">
        <f t="shared" si="3"/>
        <v>162.78238341968913</v>
      </c>
      <c r="I70" s="3" t="str">
        <f t="shared" si="1"/>
        <v/>
      </c>
      <c r="J70" s="3" t="str">
        <f t="shared" si="2"/>
        <v/>
      </c>
      <c r="K70" s="6" t="str">
        <f>IF(F70="","",VLOOKUP(F70,$A$5:$B$14,2,0)*'2022-23'!H70*IF(G70="Y",-1,1))</f>
        <v/>
      </c>
    </row>
    <row r="71" spans="1:11" x14ac:dyDescent="0.35">
      <c r="A71" s="4" t="s">
        <v>56</v>
      </c>
      <c r="B71" s="5"/>
      <c r="C71" s="5"/>
      <c r="D71" s="1"/>
      <c r="E71" s="1"/>
      <c r="F71" s="1"/>
      <c r="G71" s="1"/>
      <c r="H71" s="2">
        <f t="shared" si="3"/>
        <v>162.78238341968913</v>
      </c>
      <c r="I71" s="3" t="str">
        <f t="shared" si="1"/>
        <v/>
      </c>
      <c r="J71" s="3" t="str">
        <f t="shared" si="2"/>
        <v/>
      </c>
      <c r="K71" s="6" t="str">
        <f>IF(F71="","",VLOOKUP(F71,$A$5:$B$14,2,0)*'2022-23'!H71*IF(G71="Y",-1,1))</f>
        <v/>
      </c>
    </row>
    <row r="72" spans="1:11" x14ac:dyDescent="0.35">
      <c r="A72" s="4" t="s">
        <v>57</v>
      </c>
      <c r="B72" s="5"/>
      <c r="C72" s="5"/>
      <c r="D72" s="1"/>
      <c r="E72" s="1"/>
      <c r="F72" s="1"/>
      <c r="G72" s="1"/>
      <c r="H72" s="2">
        <f t="shared" si="3"/>
        <v>162.78238341968913</v>
      </c>
      <c r="I72" s="3" t="str">
        <f t="shared" si="1"/>
        <v/>
      </c>
      <c r="J72" s="3" t="str">
        <f t="shared" si="2"/>
        <v/>
      </c>
      <c r="K72" s="6" t="str">
        <f>IF(F72="","",VLOOKUP(F72,$A$5:$B$14,2,0)*'2022-23'!H72*IF(G72="Y",-1,1))</f>
        <v/>
      </c>
    </row>
    <row r="73" spans="1:11" x14ac:dyDescent="0.35">
      <c r="A73" s="4" t="s">
        <v>58</v>
      </c>
      <c r="B73" s="5"/>
      <c r="C73" s="5"/>
      <c r="D73" s="1"/>
      <c r="E73" s="1"/>
      <c r="F73" s="1"/>
      <c r="G73" s="1"/>
      <c r="H73" s="2">
        <f t="shared" si="3"/>
        <v>162.78238341968913</v>
      </c>
      <c r="I73" s="3" t="str">
        <f t="shared" si="1"/>
        <v/>
      </c>
      <c r="J73" s="3" t="str">
        <f t="shared" si="2"/>
        <v/>
      </c>
      <c r="K73" s="6" t="str">
        <f>IF(F73="","",VLOOKUP(F73,$A$5:$B$14,2,0)*'2022-23'!H73*IF(G73="Y",-1,1))</f>
        <v/>
      </c>
    </row>
    <row r="74" spans="1:11" x14ac:dyDescent="0.35">
      <c r="A74" s="4" t="s">
        <v>59</v>
      </c>
      <c r="B74" s="5"/>
      <c r="C74" s="5"/>
      <c r="D74" s="1"/>
      <c r="E74" s="1"/>
      <c r="F74" s="1"/>
      <c r="G74" s="1"/>
      <c r="H74" s="2">
        <f t="shared" si="3"/>
        <v>162.78238341968913</v>
      </c>
      <c r="I74" s="3" t="str">
        <f t="shared" si="1"/>
        <v/>
      </c>
      <c r="J74" s="3" t="str">
        <f t="shared" si="2"/>
        <v/>
      </c>
      <c r="K74" s="6" t="str">
        <f>IF(F74="","",VLOOKUP(F74,$A$5:$B$14,2,0)*'2022-23'!H74*IF(G74="Y",-1,1))</f>
        <v/>
      </c>
    </row>
    <row r="75" spans="1:11" x14ac:dyDescent="0.35">
      <c r="A75" s="4" t="s">
        <v>60</v>
      </c>
      <c r="B75" s="5"/>
      <c r="C75" s="5"/>
      <c r="D75" s="1"/>
      <c r="E75" s="1"/>
      <c r="F75" s="1"/>
      <c r="G75" s="1"/>
      <c r="H75" s="2">
        <f t="shared" si="3"/>
        <v>162.78238341968913</v>
      </c>
      <c r="I75" s="3" t="str">
        <f t="shared" si="1"/>
        <v/>
      </c>
      <c r="J75" s="3" t="str">
        <f t="shared" si="2"/>
        <v/>
      </c>
      <c r="K75" s="6" t="str">
        <f>IF(F75="","",VLOOKUP(F75,$A$5:$B$14,2,0)*'2022-23'!H75*IF(G75="Y",-1,1))</f>
        <v/>
      </c>
    </row>
    <row r="76" spans="1:11" x14ac:dyDescent="0.35">
      <c r="A76" s="4" t="s">
        <v>61</v>
      </c>
      <c r="B76" s="5"/>
      <c r="C76" s="5"/>
      <c r="D76" s="1"/>
      <c r="E76" s="1"/>
      <c r="F76" s="1"/>
      <c r="G76" s="1"/>
      <c r="H76" s="2">
        <f t="shared" si="3"/>
        <v>162.78238341968913</v>
      </c>
      <c r="I76" s="3" t="str">
        <f t="shared" si="1"/>
        <v/>
      </c>
      <c r="J76" s="3" t="str">
        <f t="shared" si="2"/>
        <v/>
      </c>
      <c r="K76" s="6" t="str">
        <f>IF(F76="","",VLOOKUP(F76,$A$5:$B$14,2,0)*'2022-23'!H76*IF(G76="Y",-1,1))</f>
        <v/>
      </c>
    </row>
    <row r="77" spans="1:11" x14ac:dyDescent="0.35">
      <c r="A77" s="4" t="s">
        <v>62</v>
      </c>
      <c r="B77" s="5"/>
      <c r="C77" s="5"/>
      <c r="D77" s="1"/>
      <c r="E77" s="1"/>
      <c r="F77" s="1"/>
      <c r="G77" s="1"/>
      <c r="H77" s="2">
        <f t="shared" si="3"/>
        <v>162.78238341968913</v>
      </c>
      <c r="I77" s="3" t="str">
        <f t="shared" si="1"/>
        <v/>
      </c>
      <c r="J77" s="3" t="str">
        <f t="shared" si="2"/>
        <v/>
      </c>
      <c r="K77" s="6" t="str">
        <f>IF(F77="","",VLOOKUP(F77,$A$5:$B$14,2,0)*'2022-23'!H77*IF(G77="Y",-1,1))</f>
        <v/>
      </c>
    </row>
    <row r="78" spans="1:11" x14ac:dyDescent="0.35">
      <c r="A78" s="4" t="s">
        <v>63</v>
      </c>
      <c r="B78" s="5"/>
      <c r="C78" s="5"/>
      <c r="D78" s="1"/>
      <c r="E78" s="1"/>
      <c r="F78" s="1"/>
      <c r="G78" s="1"/>
      <c r="H78" s="2">
        <f t="shared" si="3"/>
        <v>162.78238341968913</v>
      </c>
      <c r="I78" s="3" t="str">
        <f t="shared" si="1"/>
        <v/>
      </c>
      <c r="J78" s="3" t="str">
        <f t="shared" si="2"/>
        <v/>
      </c>
      <c r="K78" s="6" t="str">
        <f>IF(F78="","",VLOOKUP(F78,$A$5:$B$14,2,0)*'2022-23'!H78*IF(G78="Y",-1,1))</f>
        <v/>
      </c>
    </row>
    <row r="79" spans="1:11" x14ac:dyDescent="0.35">
      <c r="A79" s="4" t="s">
        <v>64</v>
      </c>
      <c r="B79" s="5"/>
      <c r="C79" s="5"/>
      <c r="D79" s="1"/>
      <c r="E79" s="1"/>
      <c r="F79" s="1"/>
      <c r="G79" s="1"/>
      <c r="H79" s="2">
        <f t="shared" si="3"/>
        <v>162.78238341968913</v>
      </c>
      <c r="I79" s="3" t="str">
        <f t="shared" si="1"/>
        <v/>
      </c>
      <c r="J79" s="3" t="str">
        <f t="shared" si="2"/>
        <v/>
      </c>
      <c r="K79" s="6" t="str">
        <f>IF(F79="","",VLOOKUP(F79,$A$5:$B$14,2,0)*'2022-23'!H79*IF(G79="Y",-1,1))</f>
        <v/>
      </c>
    </row>
    <row r="80" spans="1:11" x14ac:dyDescent="0.35">
      <c r="A80" s="4" t="s">
        <v>65</v>
      </c>
      <c r="B80" s="5"/>
      <c r="C80" s="5"/>
      <c r="D80" s="1"/>
      <c r="E80" s="1"/>
      <c r="F80" s="1"/>
      <c r="G80" s="1"/>
      <c r="H80" s="2">
        <f t="shared" si="3"/>
        <v>162.78238341968913</v>
      </c>
      <c r="I80" s="3" t="str">
        <f t="shared" si="1"/>
        <v/>
      </c>
      <c r="J80" s="3" t="str">
        <f t="shared" si="2"/>
        <v/>
      </c>
      <c r="K80" s="6" t="str">
        <f>IF(F80="","",VLOOKUP(F80,$A$5:$B$14,2,0)*'2022-23'!H80*IF(G80="Y",-1,1))</f>
        <v/>
      </c>
    </row>
    <row r="81" spans="1:11" x14ac:dyDescent="0.35">
      <c r="A81" s="4" t="s">
        <v>66</v>
      </c>
      <c r="B81" s="5"/>
      <c r="C81" s="5"/>
      <c r="D81" s="1"/>
      <c r="E81" s="1"/>
      <c r="F81" s="1"/>
      <c r="G81" s="1"/>
      <c r="H81" s="2">
        <f t="shared" si="3"/>
        <v>162.78238341968913</v>
      </c>
      <c r="I81" s="3" t="str">
        <f t="shared" si="1"/>
        <v/>
      </c>
      <c r="J81" s="3" t="str">
        <f t="shared" si="2"/>
        <v/>
      </c>
      <c r="K81" s="6" t="str">
        <f>IF(F81="","",VLOOKUP(F81,$A$5:$B$14,2,0)*'2022-23'!H81*IF(G81="Y",-1,1))</f>
        <v/>
      </c>
    </row>
    <row r="82" spans="1:11" x14ac:dyDescent="0.35">
      <c r="A82" s="4" t="s">
        <v>67</v>
      </c>
      <c r="B82" s="5"/>
      <c r="C82" s="5"/>
      <c r="D82" s="1"/>
      <c r="E82" s="1"/>
      <c r="F82" s="1"/>
      <c r="G82" s="1"/>
      <c r="H82" s="2">
        <f t="shared" ref="H82:H117" si="4">IF(C82="",NETWORKDAYS(B82,"31/03/2023",Holidays),IF(C82&gt;DATE(2023,3,31),NETWORKDAYS(B82,"31/03/2023",Holidays),NETWORKDAYS(B82,C82,Holidays)))/193</f>
        <v>162.78238341968913</v>
      </c>
      <c r="I82" s="3" t="str">
        <f t="shared" si="1"/>
        <v/>
      </c>
      <c r="J82" s="3" t="str">
        <f t="shared" si="2"/>
        <v/>
      </c>
      <c r="K82" s="6" t="str">
        <f>IF(F82="","",VLOOKUP(F82,$A$5:$B$14,2,0)*'2022-23'!H82*IF(G82="Y",-1,1))</f>
        <v/>
      </c>
    </row>
    <row r="83" spans="1:11" x14ac:dyDescent="0.35">
      <c r="A83" s="4" t="s">
        <v>68</v>
      </c>
      <c r="B83" s="5"/>
      <c r="C83" s="5"/>
      <c r="D83" s="1"/>
      <c r="E83" s="1"/>
      <c r="F83" s="1"/>
      <c r="G83" s="1"/>
      <c r="H83" s="2">
        <f t="shared" si="4"/>
        <v>162.78238341968913</v>
      </c>
      <c r="I83" s="3" t="str">
        <f t="shared" ref="I83:I117" si="5">IF(D83="","",IF(ROUND(((D83*$B$4)-6000)*H83,0)&lt;0,0,ROUND(((D83*$B$4)-6000)*H83*IF(G83="Y",-1,1),0)))</f>
        <v/>
      </c>
      <c r="J83" s="3" t="str">
        <f t="shared" ref="J83:J117" si="6">IF(E83="","",ROUND(((E83*$B$4))*H83*IF(G83="Y",-1,1),0))</f>
        <v/>
      </c>
      <c r="K83" s="6" t="str">
        <f>IF(F83="","",VLOOKUP(F83,$A$5:$B$14,2,0)*'2022-23'!H83*IF(G83="Y",-1,1))</f>
        <v/>
      </c>
    </row>
    <row r="84" spans="1:11" x14ac:dyDescent="0.35">
      <c r="A84" s="4" t="s">
        <v>69</v>
      </c>
      <c r="B84" s="5"/>
      <c r="C84" s="5"/>
      <c r="D84" s="1"/>
      <c r="E84" s="1"/>
      <c r="F84" s="1"/>
      <c r="G84" s="1"/>
      <c r="H84" s="2">
        <f t="shared" si="4"/>
        <v>162.78238341968913</v>
      </c>
      <c r="I84" s="3" t="str">
        <f t="shared" si="5"/>
        <v/>
      </c>
      <c r="J84" s="3" t="str">
        <f t="shared" si="6"/>
        <v/>
      </c>
      <c r="K84" s="6" t="str">
        <f>IF(F84="","",VLOOKUP(F84,$A$5:$B$14,2,0)*'2022-23'!H84*IF(G84="Y",-1,1))</f>
        <v/>
      </c>
    </row>
    <row r="85" spans="1:11" x14ac:dyDescent="0.35">
      <c r="A85" s="4" t="s">
        <v>70</v>
      </c>
      <c r="B85" s="5"/>
      <c r="C85" s="5"/>
      <c r="D85" s="1"/>
      <c r="E85" s="1"/>
      <c r="F85" s="1"/>
      <c r="G85" s="1"/>
      <c r="H85" s="2">
        <f t="shared" si="4"/>
        <v>162.78238341968913</v>
      </c>
      <c r="I85" s="3" t="str">
        <f t="shared" si="5"/>
        <v/>
      </c>
      <c r="J85" s="3" t="str">
        <f t="shared" si="6"/>
        <v/>
      </c>
      <c r="K85" s="6" t="str">
        <f>IF(F85="","",VLOOKUP(F85,$A$5:$B$14,2,0)*'2022-23'!H85*IF(G85="Y",-1,1))</f>
        <v/>
      </c>
    </row>
    <row r="86" spans="1:11" x14ac:dyDescent="0.35">
      <c r="A86" s="4" t="s">
        <v>71</v>
      </c>
      <c r="B86" s="5"/>
      <c r="C86" s="5"/>
      <c r="D86" s="1"/>
      <c r="E86" s="1"/>
      <c r="F86" s="1"/>
      <c r="G86" s="1"/>
      <c r="H86" s="2">
        <f t="shared" si="4"/>
        <v>162.78238341968913</v>
      </c>
      <c r="I86" s="3" t="str">
        <f t="shared" si="5"/>
        <v/>
      </c>
      <c r="J86" s="3" t="str">
        <f t="shared" si="6"/>
        <v/>
      </c>
      <c r="K86" s="6" t="str">
        <f>IF(F86="","",VLOOKUP(F86,$A$5:$B$14,2,0)*'2022-23'!H86*IF(G86="Y",-1,1))</f>
        <v/>
      </c>
    </row>
    <row r="87" spans="1:11" x14ac:dyDescent="0.35">
      <c r="A87" s="4" t="s">
        <v>72</v>
      </c>
      <c r="B87" s="5"/>
      <c r="C87" s="5"/>
      <c r="D87" s="1"/>
      <c r="E87" s="1"/>
      <c r="F87" s="1"/>
      <c r="G87" s="1"/>
      <c r="H87" s="2">
        <f t="shared" si="4"/>
        <v>162.78238341968913</v>
      </c>
      <c r="I87" s="3" t="str">
        <f t="shared" si="5"/>
        <v/>
      </c>
      <c r="J87" s="3" t="str">
        <f t="shared" si="6"/>
        <v/>
      </c>
      <c r="K87" s="6" t="str">
        <f>IF(F87="","",VLOOKUP(F87,$A$5:$B$14,2,0)*'2022-23'!H87*IF(G87="Y",-1,1))</f>
        <v/>
      </c>
    </row>
    <row r="88" spans="1:11" x14ac:dyDescent="0.35">
      <c r="A88" s="4" t="s">
        <v>73</v>
      </c>
      <c r="B88" s="5"/>
      <c r="C88" s="5"/>
      <c r="D88" s="1"/>
      <c r="E88" s="1"/>
      <c r="F88" s="1"/>
      <c r="G88" s="1"/>
      <c r="H88" s="2">
        <f t="shared" si="4"/>
        <v>162.78238341968913</v>
      </c>
      <c r="I88" s="3" t="str">
        <f t="shared" si="5"/>
        <v/>
      </c>
      <c r="J88" s="3" t="str">
        <f t="shared" si="6"/>
        <v/>
      </c>
      <c r="K88" s="6" t="str">
        <f>IF(F88="","",VLOOKUP(F88,$A$5:$B$14,2,0)*'2022-23'!H88*IF(G88="Y",-1,1))</f>
        <v/>
      </c>
    </row>
    <row r="89" spans="1:11" x14ac:dyDescent="0.35">
      <c r="A89" s="4" t="s">
        <v>74</v>
      </c>
      <c r="B89" s="5"/>
      <c r="C89" s="5"/>
      <c r="D89" s="1"/>
      <c r="E89" s="1"/>
      <c r="F89" s="1"/>
      <c r="G89" s="1"/>
      <c r="H89" s="2">
        <f t="shared" si="4"/>
        <v>162.78238341968913</v>
      </c>
      <c r="I89" s="3" t="str">
        <f t="shared" si="5"/>
        <v/>
      </c>
      <c r="J89" s="3" t="str">
        <f t="shared" si="6"/>
        <v/>
      </c>
      <c r="K89" s="6" t="str">
        <f>IF(F89="","",VLOOKUP(F89,$A$5:$B$14,2,0)*'2022-23'!H89*IF(G89="Y",-1,1))</f>
        <v/>
      </c>
    </row>
    <row r="90" spans="1:11" x14ac:dyDescent="0.35">
      <c r="A90" s="4" t="s">
        <v>75</v>
      </c>
      <c r="B90" s="5"/>
      <c r="C90" s="5"/>
      <c r="D90" s="1"/>
      <c r="E90" s="1"/>
      <c r="F90" s="1"/>
      <c r="G90" s="1"/>
      <c r="H90" s="2">
        <f t="shared" si="4"/>
        <v>162.78238341968913</v>
      </c>
      <c r="I90" s="3" t="str">
        <f t="shared" si="5"/>
        <v/>
      </c>
      <c r="J90" s="3" t="str">
        <f t="shared" si="6"/>
        <v/>
      </c>
      <c r="K90" s="6" t="str">
        <f>IF(F90="","",VLOOKUP(F90,$A$5:$B$14,2,0)*'2022-23'!H90*IF(G90="Y",-1,1))</f>
        <v/>
      </c>
    </row>
    <row r="91" spans="1:11" x14ac:dyDescent="0.35">
      <c r="A91" s="4" t="s">
        <v>76</v>
      </c>
      <c r="B91" s="5"/>
      <c r="C91" s="5"/>
      <c r="D91" s="1"/>
      <c r="E91" s="1"/>
      <c r="F91" s="1"/>
      <c r="G91" s="1"/>
      <c r="H91" s="2">
        <f t="shared" si="4"/>
        <v>162.78238341968913</v>
      </c>
      <c r="I91" s="3" t="str">
        <f t="shared" si="5"/>
        <v/>
      </c>
      <c r="J91" s="3" t="str">
        <f t="shared" si="6"/>
        <v/>
      </c>
      <c r="K91" s="6" t="str">
        <f>IF(F91="","",VLOOKUP(F91,$A$5:$B$14,2,0)*'2022-23'!H91*IF(G91="Y",-1,1))</f>
        <v/>
      </c>
    </row>
    <row r="92" spans="1:11" x14ac:dyDescent="0.35">
      <c r="A92" s="4" t="s">
        <v>77</v>
      </c>
      <c r="B92" s="5"/>
      <c r="C92" s="5"/>
      <c r="D92" s="1"/>
      <c r="E92" s="1"/>
      <c r="F92" s="1"/>
      <c r="G92" s="1"/>
      <c r="H92" s="2">
        <f t="shared" si="4"/>
        <v>162.78238341968913</v>
      </c>
      <c r="I92" s="3" t="str">
        <f t="shared" si="5"/>
        <v/>
      </c>
      <c r="J92" s="3" t="str">
        <f t="shared" si="6"/>
        <v/>
      </c>
      <c r="K92" s="6" t="str">
        <f>IF(F92="","",VLOOKUP(F92,$A$5:$B$14,2,0)*'2022-23'!H92*IF(G92="Y",-1,1))</f>
        <v/>
      </c>
    </row>
    <row r="93" spans="1:11" x14ac:dyDescent="0.35">
      <c r="A93" s="4" t="s">
        <v>78</v>
      </c>
      <c r="B93" s="5"/>
      <c r="C93" s="5"/>
      <c r="D93" s="1"/>
      <c r="E93" s="1"/>
      <c r="F93" s="1"/>
      <c r="G93" s="1"/>
      <c r="H93" s="2">
        <f t="shared" si="4"/>
        <v>162.78238341968913</v>
      </c>
      <c r="I93" s="3" t="str">
        <f t="shared" si="5"/>
        <v/>
      </c>
      <c r="J93" s="3" t="str">
        <f t="shared" si="6"/>
        <v/>
      </c>
      <c r="K93" s="6" t="str">
        <f>IF(F93="","",VLOOKUP(F93,$A$5:$B$14,2,0)*'2022-23'!H93*IF(G93="Y",-1,1))</f>
        <v/>
      </c>
    </row>
    <row r="94" spans="1:11" x14ac:dyDescent="0.35">
      <c r="A94" s="4" t="s">
        <v>79</v>
      </c>
      <c r="B94" s="5"/>
      <c r="C94" s="5"/>
      <c r="D94" s="1"/>
      <c r="E94" s="1"/>
      <c r="F94" s="1"/>
      <c r="G94" s="1"/>
      <c r="H94" s="2">
        <f t="shared" si="4"/>
        <v>162.78238341968913</v>
      </c>
      <c r="I94" s="3" t="str">
        <f t="shared" si="5"/>
        <v/>
      </c>
      <c r="J94" s="3" t="str">
        <f t="shared" si="6"/>
        <v/>
      </c>
      <c r="K94" s="6" t="str">
        <f>IF(F94="","",VLOOKUP(F94,$A$5:$B$14,2,0)*'2022-23'!H94*IF(G94="Y",-1,1))</f>
        <v/>
      </c>
    </row>
    <row r="95" spans="1:11" x14ac:dyDescent="0.35">
      <c r="A95" s="4" t="s">
        <v>80</v>
      </c>
      <c r="B95" s="5"/>
      <c r="C95" s="5"/>
      <c r="D95" s="1"/>
      <c r="E95" s="1"/>
      <c r="F95" s="1"/>
      <c r="G95" s="1"/>
      <c r="H95" s="2">
        <f t="shared" si="4"/>
        <v>162.78238341968913</v>
      </c>
      <c r="I95" s="3" t="str">
        <f t="shared" si="5"/>
        <v/>
      </c>
      <c r="J95" s="3" t="str">
        <f t="shared" si="6"/>
        <v/>
      </c>
      <c r="K95" s="6" t="str">
        <f>IF(F95="","",VLOOKUP(F95,$A$5:$B$14,2,0)*'2022-23'!H95*IF(G95="Y",-1,1))</f>
        <v/>
      </c>
    </row>
    <row r="96" spans="1:11" x14ac:dyDescent="0.35">
      <c r="A96" s="4" t="s">
        <v>81</v>
      </c>
      <c r="B96" s="5"/>
      <c r="C96" s="5"/>
      <c r="D96" s="1"/>
      <c r="E96" s="1"/>
      <c r="F96" s="1"/>
      <c r="G96" s="1"/>
      <c r="H96" s="2">
        <f t="shared" si="4"/>
        <v>162.78238341968913</v>
      </c>
      <c r="I96" s="3" t="str">
        <f t="shared" si="5"/>
        <v/>
      </c>
      <c r="J96" s="3" t="str">
        <f t="shared" si="6"/>
        <v/>
      </c>
      <c r="K96" s="6" t="str">
        <f>IF(F96="","",VLOOKUP(F96,$A$5:$B$14,2,0)*'2022-23'!H96*IF(G96="Y",-1,1))</f>
        <v/>
      </c>
    </row>
    <row r="97" spans="1:11" x14ac:dyDescent="0.35">
      <c r="A97" s="4" t="s">
        <v>82</v>
      </c>
      <c r="B97" s="5"/>
      <c r="C97" s="5"/>
      <c r="D97" s="1"/>
      <c r="E97" s="1"/>
      <c r="F97" s="1"/>
      <c r="G97" s="1"/>
      <c r="H97" s="2">
        <f t="shared" si="4"/>
        <v>162.78238341968913</v>
      </c>
      <c r="I97" s="3" t="str">
        <f t="shared" si="5"/>
        <v/>
      </c>
      <c r="J97" s="3" t="str">
        <f t="shared" si="6"/>
        <v/>
      </c>
      <c r="K97" s="6" t="str">
        <f>IF(F97="","",VLOOKUP(F97,$A$5:$B$14,2,0)*'2022-23'!H97*IF(G97="Y",-1,1))</f>
        <v/>
      </c>
    </row>
    <row r="98" spans="1:11" x14ac:dyDescent="0.35">
      <c r="A98" s="4" t="s">
        <v>83</v>
      </c>
      <c r="B98" s="5"/>
      <c r="C98" s="5"/>
      <c r="D98" s="1"/>
      <c r="E98" s="1"/>
      <c r="F98" s="1"/>
      <c r="G98" s="1"/>
      <c r="H98" s="2">
        <f t="shared" si="4"/>
        <v>162.78238341968913</v>
      </c>
      <c r="I98" s="3" t="str">
        <f t="shared" si="5"/>
        <v/>
      </c>
      <c r="J98" s="3" t="str">
        <f t="shared" si="6"/>
        <v/>
      </c>
      <c r="K98" s="6" t="str">
        <f>IF(F98="","",VLOOKUP(F98,$A$5:$B$14,2,0)*'2022-23'!H98*IF(G98="Y",-1,1))</f>
        <v/>
      </c>
    </row>
    <row r="99" spans="1:11" x14ac:dyDescent="0.35">
      <c r="A99" s="4" t="s">
        <v>84</v>
      </c>
      <c r="B99" s="5"/>
      <c r="C99" s="5"/>
      <c r="D99" s="1"/>
      <c r="E99" s="1"/>
      <c r="F99" s="1"/>
      <c r="G99" s="1"/>
      <c r="H99" s="2">
        <f t="shared" si="4"/>
        <v>162.78238341968913</v>
      </c>
      <c r="I99" s="3" t="str">
        <f t="shared" si="5"/>
        <v/>
      </c>
      <c r="J99" s="3" t="str">
        <f t="shared" si="6"/>
        <v/>
      </c>
      <c r="K99" s="6" t="str">
        <f>IF(F99="","",VLOOKUP(F99,$A$5:$B$14,2,0)*'2022-23'!H99*IF(G99="Y",-1,1))</f>
        <v/>
      </c>
    </row>
    <row r="100" spans="1:11" x14ac:dyDescent="0.35">
      <c r="A100" s="4" t="s">
        <v>85</v>
      </c>
      <c r="B100" s="5"/>
      <c r="C100" s="5"/>
      <c r="D100" s="1"/>
      <c r="E100" s="1"/>
      <c r="F100" s="1"/>
      <c r="G100" s="1"/>
      <c r="H100" s="2">
        <f t="shared" si="4"/>
        <v>162.78238341968913</v>
      </c>
      <c r="I100" s="3" t="str">
        <f t="shared" si="5"/>
        <v/>
      </c>
      <c r="J100" s="3" t="str">
        <f t="shared" si="6"/>
        <v/>
      </c>
      <c r="K100" s="6" t="str">
        <f>IF(F100="","",VLOOKUP(F100,$A$5:$B$14,2,0)*'2022-23'!H100*IF(G100="Y",-1,1))</f>
        <v/>
      </c>
    </row>
    <row r="101" spans="1:11" x14ac:dyDescent="0.35">
      <c r="A101" s="4" t="s">
        <v>86</v>
      </c>
      <c r="B101" s="5"/>
      <c r="C101" s="5"/>
      <c r="D101" s="1"/>
      <c r="E101" s="1"/>
      <c r="F101" s="1"/>
      <c r="G101" s="1"/>
      <c r="H101" s="2">
        <f t="shared" si="4"/>
        <v>162.78238341968913</v>
      </c>
      <c r="I101" s="3" t="str">
        <f t="shared" si="5"/>
        <v/>
      </c>
      <c r="J101" s="3" t="str">
        <f t="shared" si="6"/>
        <v/>
      </c>
      <c r="K101" s="6" t="str">
        <f>IF(F101="","",VLOOKUP(F101,$A$5:$B$14,2,0)*'2022-23'!H101*IF(G101="Y",-1,1))</f>
        <v/>
      </c>
    </row>
    <row r="102" spans="1:11" x14ac:dyDescent="0.35">
      <c r="A102" s="4" t="s">
        <v>87</v>
      </c>
      <c r="B102" s="5"/>
      <c r="C102" s="5"/>
      <c r="D102" s="1"/>
      <c r="E102" s="1"/>
      <c r="F102" s="1"/>
      <c r="G102" s="1"/>
      <c r="H102" s="2">
        <f t="shared" si="4"/>
        <v>162.78238341968913</v>
      </c>
      <c r="I102" s="3" t="str">
        <f t="shared" si="5"/>
        <v/>
      </c>
      <c r="J102" s="3" t="str">
        <f t="shared" si="6"/>
        <v/>
      </c>
      <c r="K102" s="6" t="str">
        <f>IF(F102="","",VLOOKUP(F102,$A$5:$B$14,2,0)*'2022-23'!H102*IF(G102="Y",-1,1))</f>
        <v/>
      </c>
    </row>
    <row r="103" spans="1:11" x14ac:dyDescent="0.35">
      <c r="A103" s="4" t="s">
        <v>88</v>
      </c>
      <c r="B103" s="5"/>
      <c r="C103" s="5"/>
      <c r="D103" s="1"/>
      <c r="E103" s="1"/>
      <c r="F103" s="1"/>
      <c r="G103" s="1"/>
      <c r="H103" s="2">
        <f t="shared" si="4"/>
        <v>162.78238341968913</v>
      </c>
      <c r="I103" s="3" t="str">
        <f t="shared" si="5"/>
        <v/>
      </c>
      <c r="J103" s="3" t="str">
        <f t="shared" si="6"/>
        <v/>
      </c>
      <c r="K103" s="6" t="str">
        <f>IF(F103="","",VLOOKUP(F103,$A$5:$B$14,2,0)*'2022-23'!H103*IF(G103="Y",-1,1))</f>
        <v/>
      </c>
    </row>
    <row r="104" spans="1:11" x14ac:dyDescent="0.35">
      <c r="A104" s="4" t="s">
        <v>89</v>
      </c>
      <c r="B104" s="5"/>
      <c r="C104" s="5"/>
      <c r="D104" s="1"/>
      <c r="E104" s="1"/>
      <c r="F104" s="1"/>
      <c r="G104" s="1"/>
      <c r="H104" s="2">
        <f t="shared" si="4"/>
        <v>162.78238341968913</v>
      </c>
      <c r="I104" s="3" t="str">
        <f t="shared" si="5"/>
        <v/>
      </c>
      <c r="J104" s="3" t="str">
        <f t="shared" si="6"/>
        <v/>
      </c>
      <c r="K104" s="6" t="str">
        <f>IF(F104="","",VLOOKUP(F104,$A$5:$B$14,2,0)*'2022-23'!H104*IF(G104="Y",-1,1))</f>
        <v/>
      </c>
    </row>
    <row r="105" spans="1:11" x14ac:dyDescent="0.35">
      <c r="A105" s="4" t="s">
        <v>90</v>
      </c>
      <c r="B105" s="5"/>
      <c r="C105" s="5"/>
      <c r="D105" s="1"/>
      <c r="E105" s="1"/>
      <c r="F105" s="1"/>
      <c r="G105" s="1"/>
      <c r="H105" s="2">
        <f t="shared" si="4"/>
        <v>162.78238341968913</v>
      </c>
      <c r="I105" s="3" t="str">
        <f t="shared" si="5"/>
        <v/>
      </c>
      <c r="J105" s="3" t="str">
        <f t="shared" si="6"/>
        <v/>
      </c>
      <c r="K105" s="6" t="str">
        <f>IF(F105="","",VLOOKUP(F105,$A$5:$B$14,2,0)*'2022-23'!H105*IF(G105="Y",-1,1))</f>
        <v/>
      </c>
    </row>
    <row r="106" spans="1:11" x14ac:dyDescent="0.35">
      <c r="A106" s="4" t="s">
        <v>91</v>
      </c>
      <c r="B106" s="5"/>
      <c r="C106" s="5"/>
      <c r="D106" s="1"/>
      <c r="E106" s="1"/>
      <c r="F106" s="1"/>
      <c r="G106" s="1"/>
      <c r="H106" s="2">
        <f t="shared" si="4"/>
        <v>162.78238341968913</v>
      </c>
      <c r="I106" s="3" t="str">
        <f t="shared" si="5"/>
        <v/>
      </c>
      <c r="J106" s="3" t="str">
        <f t="shared" si="6"/>
        <v/>
      </c>
      <c r="K106" s="6" t="str">
        <f>IF(F106="","",VLOOKUP(F106,$A$5:$B$14,2,0)*'2022-23'!H106*IF(G106="Y",-1,1))</f>
        <v/>
      </c>
    </row>
    <row r="107" spans="1:11" x14ac:dyDescent="0.35">
      <c r="A107" s="4" t="s">
        <v>92</v>
      </c>
      <c r="B107" s="5"/>
      <c r="C107" s="5"/>
      <c r="D107" s="1"/>
      <c r="E107" s="1"/>
      <c r="F107" s="1"/>
      <c r="G107" s="1"/>
      <c r="H107" s="2">
        <f t="shared" si="4"/>
        <v>162.78238341968913</v>
      </c>
      <c r="I107" s="3" t="str">
        <f t="shared" si="5"/>
        <v/>
      </c>
      <c r="J107" s="3" t="str">
        <f t="shared" si="6"/>
        <v/>
      </c>
      <c r="K107" s="6" t="str">
        <f>IF(F107="","",VLOOKUP(F107,$A$5:$B$14,2,0)*'2022-23'!H107*IF(G107="Y",-1,1))</f>
        <v/>
      </c>
    </row>
    <row r="108" spans="1:11" x14ac:dyDescent="0.35">
      <c r="A108" s="4" t="s">
        <v>93</v>
      </c>
      <c r="B108" s="5"/>
      <c r="C108" s="5"/>
      <c r="D108" s="1"/>
      <c r="E108" s="1"/>
      <c r="F108" s="1"/>
      <c r="G108" s="1"/>
      <c r="H108" s="2">
        <f t="shared" si="4"/>
        <v>162.78238341968913</v>
      </c>
      <c r="I108" s="3" t="str">
        <f t="shared" si="5"/>
        <v/>
      </c>
      <c r="J108" s="3" t="str">
        <f t="shared" si="6"/>
        <v/>
      </c>
      <c r="K108" s="6" t="str">
        <f>IF(F108="","",VLOOKUP(F108,$A$5:$B$14,2,0)*'2022-23'!H108*IF(G108="Y",-1,1))</f>
        <v/>
      </c>
    </row>
    <row r="109" spans="1:11" x14ac:dyDescent="0.35">
      <c r="A109" s="4" t="s">
        <v>94</v>
      </c>
      <c r="B109" s="5"/>
      <c r="C109" s="5"/>
      <c r="D109" s="1"/>
      <c r="E109" s="1"/>
      <c r="F109" s="1"/>
      <c r="G109" s="1"/>
      <c r="H109" s="2">
        <f t="shared" si="4"/>
        <v>162.78238341968913</v>
      </c>
      <c r="I109" s="3" t="str">
        <f t="shared" si="5"/>
        <v/>
      </c>
      <c r="J109" s="3" t="str">
        <f t="shared" si="6"/>
        <v/>
      </c>
      <c r="K109" s="6" t="str">
        <f>IF(F109="","",VLOOKUP(F109,$A$5:$B$14,2,0)*'2022-23'!H109*IF(G109="Y",-1,1))</f>
        <v/>
      </c>
    </row>
    <row r="110" spans="1:11" x14ac:dyDescent="0.35">
      <c r="A110" s="4" t="s">
        <v>95</v>
      </c>
      <c r="B110" s="5"/>
      <c r="C110" s="5"/>
      <c r="D110" s="1"/>
      <c r="E110" s="1"/>
      <c r="F110" s="1"/>
      <c r="G110" s="1"/>
      <c r="H110" s="2">
        <f t="shared" si="4"/>
        <v>162.78238341968913</v>
      </c>
      <c r="I110" s="3" t="str">
        <f t="shared" si="5"/>
        <v/>
      </c>
      <c r="J110" s="3" t="str">
        <f t="shared" si="6"/>
        <v/>
      </c>
      <c r="K110" s="6" t="str">
        <f>IF(F110="","",VLOOKUP(F110,$A$5:$B$14,2,0)*'2022-23'!H110*IF(G110="Y",-1,1))</f>
        <v/>
      </c>
    </row>
    <row r="111" spans="1:11" x14ac:dyDescent="0.35">
      <c r="A111" s="4" t="s">
        <v>96</v>
      </c>
      <c r="B111" s="5"/>
      <c r="C111" s="5"/>
      <c r="D111" s="1"/>
      <c r="E111" s="1"/>
      <c r="F111" s="1"/>
      <c r="G111" s="1"/>
      <c r="H111" s="2">
        <f t="shared" si="4"/>
        <v>162.78238341968913</v>
      </c>
      <c r="I111" s="3" t="str">
        <f t="shared" si="5"/>
        <v/>
      </c>
      <c r="J111" s="3" t="str">
        <f t="shared" si="6"/>
        <v/>
      </c>
      <c r="K111" s="6" t="str">
        <f>IF(F111="","",VLOOKUP(F111,$A$5:$B$14,2,0)*'2022-23'!H111*IF(G111="Y",-1,1))</f>
        <v/>
      </c>
    </row>
    <row r="112" spans="1:11" x14ac:dyDescent="0.35">
      <c r="A112" s="4" t="s">
        <v>97</v>
      </c>
      <c r="B112" s="5"/>
      <c r="C112" s="5"/>
      <c r="D112" s="1"/>
      <c r="E112" s="1"/>
      <c r="F112" s="1"/>
      <c r="G112" s="1"/>
      <c r="H112" s="2">
        <f t="shared" si="4"/>
        <v>162.78238341968913</v>
      </c>
      <c r="I112" s="3" t="str">
        <f t="shared" si="5"/>
        <v/>
      </c>
      <c r="J112" s="3" t="str">
        <f t="shared" si="6"/>
        <v/>
      </c>
      <c r="K112" s="6" t="str">
        <f>IF(F112="","",VLOOKUP(F112,$A$5:$B$14,2,0)*'2022-23'!H112*IF(G112="Y",-1,1))</f>
        <v/>
      </c>
    </row>
    <row r="113" spans="1:11" x14ac:dyDescent="0.35">
      <c r="A113" s="4" t="s">
        <v>98</v>
      </c>
      <c r="B113" s="5"/>
      <c r="C113" s="5"/>
      <c r="D113" s="1"/>
      <c r="E113" s="1"/>
      <c r="F113" s="1"/>
      <c r="G113" s="1"/>
      <c r="H113" s="2">
        <f t="shared" si="4"/>
        <v>162.78238341968913</v>
      </c>
      <c r="I113" s="3" t="str">
        <f t="shared" si="5"/>
        <v/>
      </c>
      <c r="J113" s="3" t="str">
        <f t="shared" si="6"/>
        <v/>
      </c>
      <c r="K113" s="6" t="str">
        <f>IF(F113="","",VLOOKUP(F113,$A$5:$B$14,2,0)*'2022-23'!H113*IF(G113="Y",-1,1))</f>
        <v/>
      </c>
    </row>
    <row r="114" spans="1:11" x14ac:dyDescent="0.35">
      <c r="A114" s="4" t="s">
        <v>99</v>
      </c>
      <c r="B114" s="5"/>
      <c r="C114" s="5"/>
      <c r="D114" s="1"/>
      <c r="E114" s="1"/>
      <c r="F114" s="1"/>
      <c r="G114" s="1"/>
      <c r="H114" s="2">
        <f t="shared" si="4"/>
        <v>162.78238341968913</v>
      </c>
      <c r="I114" s="3" t="str">
        <f t="shared" si="5"/>
        <v/>
      </c>
      <c r="J114" s="3" t="str">
        <f t="shared" si="6"/>
        <v/>
      </c>
      <c r="K114" s="6" t="str">
        <f>IF(F114="","",VLOOKUP(F114,$A$5:$B$14,2,0)*'2022-23'!H114*IF(G114="Y",-1,1))</f>
        <v/>
      </c>
    </row>
    <row r="115" spans="1:11" x14ac:dyDescent="0.35">
      <c r="A115" s="4" t="s">
        <v>100</v>
      </c>
      <c r="B115" s="5"/>
      <c r="C115" s="5"/>
      <c r="D115" s="1"/>
      <c r="E115" s="1"/>
      <c r="F115" s="1"/>
      <c r="G115" s="1"/>
      <c r="H115" s="2">
        <f t="shared" si="4"/>
        <v>162.78238341968913</v>
      </c>
      <c r="I115" s="3" t="str">
        <f t="shared" si="5"/>
        <v/>
      </c>
      <c r="J115" s="3" t="str">
        <f t="shared" si="6"/>
        <v/>
      </c>
      <c r="K115" s="6" t="str">
        <f>IF(F115="","",VLOOKUP(F115,$A$5:$B$14,2,0)*'2022-23'!H115*IF(G115="Y",-1,1))</f>
        <v/>
      </c>
    </row>
    <row r="116" spans="1:11" x14ac:dyDescent="0.35">
      <c r="A116" s="4" t="s">
        <v>101</v>
      </c>
      <c r="B116" s="5"/>
      <c r="C116" s="5"/>
      <c r="D116" s="1"/>
      <c r="E116" s="1"/>
      <c r="F116" s="1"/>
      <c r="G116" s="1"/>
      <c r="H116" s="2">
        <f t="shared" si="4"/>
        <v>162.78238341968913</v>
      </c>
      <c r="I116" s="3" t="str">
        <f t="shared" si="5"/>
        <v/>
      </c>
      <c r="J116" s="3" t="str">
        <f t="shared" si="6"/>
        <v/>
      </c>
      <c r="K116" s="6" t="str">
        <f>IF(F116="","",VLOOKUP(F116,$A$5:$B$14,2,0)*'2022-23'!H116*IF(G116="Y",-1,1))</f>
        <v/>
      </c>
    </row>
    <row r="117" spans="1:11" x14ac:dyDescent="0.35">
      <c r="A117" s="4" t="s">
        <v>102</v>
      </c>
      <c r="B117" s="5"/>
      <c r="C117" s="5"/>
      <c r="D117" s="1"/>
      <c r="E117" s="1"/>
      <c r="F117" s="1"/>
      <c r="G117" s="1"/>
      <c r="H117" s="2">
        <f t="shared" si="4"/>
        <v>162.78238341968913</v>
      </c>
      <c r="I117" s="3" t="str">
        <f t="shared" si="5"/>
        <v/>
      </c>
      <c r="J117" s="3" t="str">
        <f t="shared" si="6"/>
        <v/>
      </c>
      <c r="K117" s="6" t="str">
        <f>IF(F117="","",VLOOKUP(F117,$A$5:$B$14,2,0)*'2022-23'!H117*IF(G117="Y",-1,1))</f>
        <v/>
      </c>
    </row>
  </sheetData>
  <sheetProtection sheet="1" formatCells="0"/>
  <conditionalFormatting sqref="D18:F117">
    <cfRule type="expression" dxfId="8" priority="1">
      <formula>COUNTBLANK($D18:$F18)&lt;2</formula>
    </cfRule>
  </conditionalFormatting>
  <dataValidations count="3">
    <dataValidation type="date" allowBlank="1" showInputMessage="1" showErrorMessage="1" sqref="B18:C117" xr:uid="{20A90732-D42A-4981-A84D-BA67AA46044C}">
      <formula1>44652</formula1>
      <formula2>45016</formula2>
    </dataValidation>
    <dataValidation type="list" allowBlank="1" showInputMessage="1" showErrorMessage="1" sqref="F18:F117" xr:uid="{9B696135-A4D9-4E54-843B-0A7F44521CA8}">
      <formula1>"0,1,2,3,4,4+,5,5+,6"</formula1>
    </dataValidation>
    <dataValidation type="list" allowBlank="1" showInputMessage="1" showErrorMessage="1" sqref="G18:G117" xr:uid="{C626F7E8-109F-4580-BFB2-3251C379743B}">
      <formula1>"Y,N"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BA49-F514-4F71-8B7F-5437AD522D09}">
  <sheetPr codeName="Sheet8"/>
  <dimension ref="A1:L121"/>
  <sheetViews>
    <sheetView topLeftCell="A15" zoomScaleNormal="100" workbookViewId="0">
      <selection activeCell="G20" sqref="G20:K20"/>
    </sheetView>
  </sheetViews>
  <sheetFormatPr defaultRowHeight="15.5" x14ac:dyDescent="0.35"/>
  <cols>
    <col min="1" max="1" width="20.69140625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51" t="s">
        <v>147</v>
      </c>
      <c r="B1" s="42"/>
      <c r="C1" s="42"/>
      <c r="D1" s="42"/>
      <c r="E1" s="42"/>
      <c r="F1" s="42"/>
      <c r="G1" s="42"/>
      <c r="H1" s="43"/>
      <c r="I1" s="43"/>
      <c r="J1" s="43"/>
      <c r="K1" s="43"/>
    </row>
    <row r="2" spans="1:11" x14ac:dyDescent="0.35">
      <c r="A2" s="52" t="s">
        <v>148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.5" customHeight="1" x14ac:dyDescent="0.35">
      <c r="A3" s="52" t="s">
        <v>149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x14ac:dyDescent="0.35">
      <c r="A4" s="11" t="s">
        <v>104</v>
      </c>
      <c r="B4" s="31">
        <v>459.07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5">
        <v>7</v>
      </c>
      <c r="B15" s="12">
        <v>20000</v>
      </c>
    </row>
    <row r="16" spans="1:11" x14ac:dyDescent="0.35">
      <c r="A16" s="15">
        <v>8</v>
      </c>
      <c r="B16" s="12">
        <v>25000</v>
      </c>
    </row>
    <row r="17" spans="1:12" x14ac:dyDescent="0.35">
      <c r="A17" s="15">
        <v>9</v>
      </c>
      <c r="B17" s="12">
        <v>30000</v>
      </c>
    </row>
    <row r="18" spans="1:12" x14ac:dyDescent="0.35">
      <c r="A18" s="15">
        <v>10</v>
      </c>
      <c r="B18" s="12">
        <v>40000</v>
      </c>
    </row>
    <row r="19" spans="1:12" x14ac:dyDescent="0.35">
      <c r="A19" s="10"/>
      <c r="D19" s="47"/>
      <c r="G19" s="48"/>
    </row>
    <row r="20" spans="1:12" ht="43.5" customHeight="1" x14ac:dyDescent="0.35">
      <c r="D20" s="46" t="s">
        <v>103</v>
      </c>
      <c r="E20" s="46"/>
      <c r="F20" s="46"/>
      <c r="G20" s="56" t="s">
        <v>156</v>
      </c>
      <c r="H20" s="55"/>
      <c r="I20" s="57">
        <f>SUM(I22:I121)</f>
        <v>0</v>
      </c>
      <c r="J20" s="57">
        <f t="shared" ref="J20:K20" si="0">SUM(J22:J121)</f>
        <v>0</v>
      </c>
      <c r="K20" s="57">
        <f t="shared" si="0"/>
        <v>2700</v>
      </c>
    </row>
    <row r="21" spans="1:12" ht="65" customHeight="1" x14ac:dyDescent="0.35">
      <c r="A21" s="40" t="s">
        <v>0</v>
      </c>
      <c r="B21" s="40" t="s">
        <v>120</v>
      </c>
      <c r="C21" s="40" t="s">
        <v>121</v>
      </c>
      <c r="D21" s="40" t="s">
        <v>122</v>
      </c>
      <c r="E21" s="40" t="s">
        <v>124</v>
      </c>
      <c r="F21" s="40" t="s">
        <v>16</v>
      </c>
      <c r="G21" s="40" t="s">
        <v>127</v>
      </c>
      <c r="H21" s="9"/>
      <c r="I21" s="40" t="s">
        <v>125</v>
      </c>
      <c r="J21" s="40" t="s">
        <v>126</v>
      </c>
      <c r="K21" s="40" t="s">
        <v>123</v>
      </c>
    </row>
    <row r="22" spans="1:12" x14ac:dyDescent="0.35">
      <c r="A22" s="4" t="s">
        <v>1</v>
      </c>
      <c r="B22" s="28">
        <v>45017</v>
      </c>
      <c r="C22" s="28">
        <v>45382</v>
      </c>
      <c r="D22" s="1"/>
      <c r="E22" s="1"/>
      <c r="F22" s="1">
        <v>2</v>
      </c>
      <c r="G22" s="1"/>
      <c r="H22" s="2">
        <f t="shared" ref="H22:H53" si="1">IF(C22="",NETWORKDAYS(B22,"31/03/2024",Holidays),IF(C22&gt;DATE(2024,3,31),NETWORKDAYS(B22,"31/03/2024",Holidays),NETWORKDAYS(B22,C22,Holidays)))/192</f>
        <v>1</v>
      </c>
      <c r="I22" s="3" t="str">
        <f>IF(D22="","",IF(ROUND(((D22*$B$4)-6000)*H22,0)&lt;0,0,ROUND(((D22*$B$4)-6000)*H22*IF(G22="Y",-1,1),0)))</f>
        <v/>
      </c>
      <c r="J22" s="3" t="str">
        <f>IF(E22="","",ROUND(((E22*$B$4))*H22*IF(G22="Y",-1,1),0))</f>
        <v/>
      </c>
      <c r="K22" s="54">
        <f>IF(F22="","",VLOOKUP(F22,$A$5:$B$18,2,0)*'2023-24'!H22*IF(G22="Y",-1,1))</f>
        <v>2700</v>
      </c>
    </row>
    <row r="23" spans="1:12" x14ac:dyDescent="0.35">
      <c r="A23" s="4" t="s">
        <v>2</v>
      </c>
      <c r="B23" s="28"/>
      <c r="C23" s="28"/>
      <c r="D23" s="1"/>
      <c r="E23" s="1"/>
      <c r="F23" s="1"/>
      <c r="G23" s="1"/>
      <c r="H23" s="2">
        <f t="shared" si="1"/>
        <v>164.63020833333334</v>
      </c>
      <c r="I23" s="3" t="str">
        <f t="shared" ref="I23:I86" si="2">IF(D23="","",IF(ROUND(((D23*$B$4)-6000)*H23,0)&lt;0,0,ROUND(((D23*$B$4)-6000)*H23*IF(G23="Y",-1,1),0)))</f>
        <v/>
      </c>
      <c r="J23" s="3" t="str">
        <f t="shared" ref="J23:J86" si="3">IF(E23="","",ROUND(((E23*$B$4))*H23*IF(G23="Y",-1,1),0))</f>
        <v/>
      </c>
      <c r="K23" s="54" t="str">
        <f>IF(F23="","",VLOOKUP(F23,$A$5:$B$18,2,0)*'2023-24'!H23*IF(G23="Y",-1,1))</f>
        <v/>
      </c>
    </row>
    <row r="24" spans="1:12" x14ac:dyDescent="0.35">
      <c r="A24" s="4" t="s">
        <v>3</v>
      </c>
      <c r="B24" s="28"/>
      <c r="C24" s="28"/>
      <c r="D24" s="1"/>
      <c r="E24" s="1"/>
      <c r="F24" s="1"/>
      <c r="G24" s="1"/>
      <c r="H24" s="2">
        <f t="shared" si="1"/>
        <v>164.63020833333334</v>
      </c>
      <c r="I24" s="3" t="str">
        <f t="shared" si="2"/>
        <v/>
      </c>
      <c r="J24" s="3" t="str">
        <f t="shared" si="3"/>
        <v/>
      </c>
      <c r="K24" s="54" t="str">
        <f>IF(F24="","",VLOOKUP(F24,$A$5:$B$18,2,0)*'2023-24'!H24*IF(G24="Y",-1,1))</f>
        <v/>
      </c>
    </row>
    <row r="25" spans="1:12" x14ac:dyDescent="0.35">
      <c r="A25" s="4" t="s">
        <v>4</v>
      </c>
      <c r="B25" s="28"/>
      <c r="C25" s="28"/>
      <c r="D25" s="1"/>
      <c r="E25" s="1"/>
      <c r="F25" s="1"/>
      <c r="G25" s="1"/>
      <c r="H25" s="2">
        <f t="shared" si="1"/>
        <v>164.63020833333334</v>
      </c>
      <c r="I25" s="3" t="str">
        <f t="shared" si="2"/>
        <v/>
      </c>
      <c r="J25" s="3" t="str">
        <f t="shared" si="3"/>
        <v/>
      </c>
      <c r="K25" s="54" t="str">
        <f>IF(F25="","",VLOOKUP(F25,$A$5:$B$18,2,0)*'2023-24'!H25*IF(G25="Y",-1,1))</f>
        <v/>
      </c>
    </row>
    <row r="26" spans="1:12" x14ac:dyDescent="0.35">
      <c r="A26" s="4" t="s">
        <v>5</v>
      </c>
      <c r="B26" s="28"/>
      <c r="C26" s="28"/>
      <c r="D26" s="1"/>
      <c r="E26" s="1"/>
      <c r="F26" s="1"/>
      <c r="G26" s="1"/>
      <c r="H26" s="2">
        <f t="shared" si="1"/>
        <v>164.63020833333334</v>
      </c>
      <c r="I26" s="3" t="str">
        <f t="shared" si="2"/>
        <v/>
      </c>
      <c r="J26" s="3" t="str">
        <f t="shared" si="3"/>
        <v/>
      </c>
      <c r="K26" s="54" t="str">
        <f>IF(F26="","",VLOOKUP(F26,$A$5:$B$18,2,0)*'2023-24'!H26*IF(G26="Y",-1,1))</f>
        <v/>
      </c>
      <c r="L26" s="30"/>
    </row>
    <row r="27" spans="1:12" x14ac:dyDescent="0.35">
      <c r="A27" s="4" t="s">
        <v>6</v>
      </c>
      <c r="B27" s="28"/>
      <c r="C27" s="28"/>
      <c r="D27" s="1"/>
      <c r="E27" s="1"/>
      <c r="F27" s="1"/>
      <c r="G27" s="1"/>
      <c r="H27" s="2">
        <f t="shared" si="1"/>
        <v>164.63020833333334</v>
      </c>
      <c r="I27" s="3" t="str">
        <f t="shared" si="2"/>
        <v/>
      </c>
      <c r="J27" s="3" t="str">
        <f t="shared" si="3"/>
        <v/>
      </c>
      <c r="K27" s="54" t="str">
        <f>IF(F27="","",VLOOKUP(F27,$A$5:$B$18,2,0)*'2023-24'!H27*IF(G27="Y",-1,1))</f>
        <v/>
      </c>
    </row>
    <row r="28" spans="1:12" x14ac:dyDescent="0.35">
      <c r="A28" s="4" t="s">
        <v>7</v>
      </c>
      <c r="B28" s="28"/>
      <c r="C28" s="28"/>
      <c r="D28" s="1"/>
      <c r="E28" s="1"/>
      <c r="F28" s="1"/>
      <c r="G28" s="1"/>
      <c r="H28" s="2">
        <f t="shared" si="1"/>
        <v>164.63020833333334</v>
      </c>
      <c r="I28" s="3" t="str">
        <f t="shared" si="2"/>
        <v/>
      </c>
      <c r="J28" s="3" t="str">
        <f t="shared" si="3"/>
        <v/>
      </c>
      <c r="K28" s="54" t="str">
        <f>IF(F28="","",VLOOKUP(F28,$A$5:$B$18,2,0)*'2023-24'!H28*IF(G28="Y",-1,1))</f>
        <v/>
      </c>
    </row>
    <row r="29" spans="1:12" x14ac:dyDescent="0.35">
      <c r="A29" s="4" t="s">
        <v>8</v>
      </c>
      <c r="B29" s="28"/>
      <c r="C29" s="28"/>
      <c r="D29" s="1"/>
      <c r="E29" s="1"/>
      <c r="F29" s="1"/>
      <c r="G29" s="1"/>
      <c r="H29" s="2">
        <f t="shared" si="1"/>
        <v>164.63020833333334</v>
      </c>
      <c r="I29" s="3" t="str">
        <f t="shared" si="2"/>
        <v/>
      </c>
      <c r="J29" s="3" t="str">
        <f t="shared" si="3"/>
        <v/>
      </c>
      <c r="K29" s="54" t="str">
        <f>IF(F29="","",VLOOKUP(F29,$A$5:$B$18,2,0)*'2023-24'!H29*IF(G29="Y",-1,1))</f>
        <v/>
      </c>
    </row>
    <row r="30" spans="1:12" x14ac:dyDescent="0.35">
      <c r="A30" s="4" t="s">
        <v>9</v>
      </c>
      <c r="B30" s="28"/>
      <c r="C30" s="28"/>
      <c r="D30" s="1"/>
      <c r="E30" s="1"/>
      <c r="F30" s="1"/>
      <c r="G30" s="1"/>
      <c r="H30" s="2">
        <f t="shared" si="1"/>
        <v>164.63020833333334</v>
      </c>
      <c r="I30" s="3" t="str">
        <f t="shared" si="2"/>
        <v/>
      </c>
      <c r="J30" s="3" t="str">
        <f t="shared" si="3"/>
        <v/>
      </c>
      <c r="K30" s="54" t="str">
        <f>IF(F30="","",VLOOKUP(F30,$A$5:$B$18,2,0)*'2023-24'!H30*IF(G30="Y",-1,1))</f>
        <v/>
      </c>
    </row>
    <row r="31" spans="1:12" x14ac:dyDescent="0.35">
      <c r="A31" s="4" t="s">
        <v>10</v>
      </c>
      <c r="B31" s="28"/>
      <c r="C31" s="28"/>
      <c r="D31" s="1"/>
      <c r="E31" s="1"/>
      <c r="F31" s="1"/>
      <c r="G31" s="1"/>
      <c r="H31" s="2">
        <f t="shared" si="1"/>
        <v>164.63020833333334</v>
      </c>
      <c r="I31" s="3" t="str">
        <f t="shared" si="2"/>
        <v/>
      </c>
      <c r="J31" s="3" t="str">
        <f t="shared" si="3"/>
        <v/>
      </c>
      <c r="K31" s="54" t="str">
        <f>IF(F31="","",VLOOKUP(F31,$A$5:$B$18,2,0)*'2023-24'!H31*IF(G31="Y",-1,1))</f>
        <v/>
      </c>
    </row>
    <row r="32" spans="1:12" x14ac:dyDescent="0.35">
      <c r="A32" s="4" t="s">
        <v>11</v>
      </c>
      <c r="B32" s="28"/>
      <c r="C32" s="28"/>
      <c r="D32" s="1"/>
      <c r="E32" s="1"/>
      <c r="F32" s="1"/>
      <c r="G32" s="1"/>
      <c r="H32" s="2">
        <f t="shared" si="1"/>
        <v>164.63020833333334</v>
      </c>
      <c r="I32" s="3" t="str">
        <f t="shared" si="2"/>
        <v/>
      </c>
      <c r="J32" s="3" t="str">
        <f t="shared" si="3"/>
        <v/>
      </c>
      <c r="K32" s="54" t="str">
        <f>IF(F32="","",VLOOKUP(F32,$A$5:$B$18,2,0)*'2023-24'!H32*IF(G32="Y",-1,1))</f>
        <v/>
      </c>
    </row>
    <row r="33" spans="1:11" x14ac:dyDescent="0.35">
      <c r="A33" s="4" t="s">
        <v>12</v>
      </c>
      <c r="B33" s="28"/>
      <c r="C33" s="28"/>
      <c r="D33" s="1"/>
      <c r="E33" s="1"/>
      <c r="F33" s="1"/>
      <c r="G33" s="1"/>
      <c r="H33" s="2">
        <f t="shared" si="1"/>
        <v>164.63020833333334</v>
      </c>
      <c r="I33" s="3" t="str">
        <f t="shared" si="2"/>
        <v/>
      </c>
      <c r="J33" s="3" t="str">
        <f t="shared" si="3"/>
        <v/>
      </c>
      <c r="K33" s="54" t="str">
        <f>IF(F33="","",VLOOKUP(F33,$A$5:$B$18,2,0)*'2023-24'!H33*IF(G33="Y",-1,1))</f>
        <v/>
      </c>
    </row>
    <row r="34" spans="1:11" x14ac:dyDescent="0.35">
      <c r="A34" s="4" t="s">
        <v>13</v>
      </c>
      <c r="B34" s="28"/>
      <c r="C34" s="28"/>
      <c r="D34" s="1"/>
      <c r="E34" s="1"/>
      <c r="F34" s="1"/>
      <c r="G34" s="1"/>
      <c r="H34" s="2">
        <f t="shared" si="1"/>
        <v>164.63020833333334</v>
      </c>
      <c r="I34" s="3" t="str">
        <f t="shared" si="2"/>
        <v/>
      </c>
      <c r="J34" s="3" t="str">
        <f t="shared" si="3"/>
        <v/>
      </c>
      <c r="K34" s="54" t="str">
        <f>IF(F34="","",VLOOKUP(F34,$A$5:$B$18,2,0)*'2023-24'!H34*IF(G34="Y",-1,1))</f>
        <v/>
      </c>
    </row>
    <row r="35" spans="1:11" x14ac:dyDescent="0.35">
      <c r="A35" s="4" t="s">
        <v>14</v>
      </c>
      <c r="B35" s="28"/>
      <c r="C35" s="28"/>
      <c r="D35" s="1"/>
      <c r="E35" s="1"/>
      <c r="F35" s="1"/>
      <c r="G35" s="1"/>
      <c r="H35" s="2">
        <f t="shared" si="1"/>
        <v>164.63020833333334</v>
      </c>
      <c r="I35" s="3" t="str">
        <f t="shared" si="2"/>
        <v/>
      </c>
      <c r="J35" s="3" t="str">
        <f t="shared" si="3"/>
        <v/>
      </c>
      <c r="K35" s="54" t="str">
        <f>IF(F35="","",VLOOKUP(F35,$A$5:$B$18,2,0)*'2023-24'!H35*IF(G35="Y",-1,1))</f>
        <v/>
      </c>
    </row>
    <row r="36" spans="1:11" x14ac:dyDescent="0.35">
      <c r="A36" s="4" t="s">
        <v>15</v>
      </c>
      <c r="B36" s="28"/>
      <c r="C36" s="28"/>
      <c r="D36" s="1"/>
      <c r="E36" s="1"/>
      <c r="F36" s="1"/>
      <c r="G36" s="1"/>
      <c r="H36" s="2">
        <f t="shared" si="1"/>
        <v>164.63020833333334</v>
      </c>
      <c r="I36" s="3" t="str">
        <f t="shared" si="2"/>
        <v/>
      </c>
      <c r="J36" s="3" t="str">
        <f t="shared" si="3"/>
        <v/>
      </c>
      <c r="K36" s="54" t="str">
        <f>IF(F36="","",VLOOKUP(F36,$A$5:$B$18,2,0)*'2023-24'!H36*IF(G36="Y",-1,1))</f>
        <v/>
      </c>
    </row>
    <row r="37" spans="1:11" x14ac:dyDescent="0.35">
      <c r="A37" s="4" t="s">
        <v>18</v>
      </c>
      <c r="B37" s="28"/>
      <c r="C37" s="28"/>
      <c r="D37" s="1"/>
      <c r="E37" s="1"/>
      <c r="F37" s="1"/>
      <c r="G37" s="1"/>
      <c r="H37" s="2">
        <f t="shared" si="1"/>
        <v>164.63020833333334</v>
      </c>
      <c r="I37" s="3" t="str">
        <f t="shared" si="2"/>
        <v/>
      </c>
      <c r="J37" s="3" t="str">
        <f t="shared" si="3"/>
        <v/>
      </c>
      <c r="K37" s="54" t="str">
        <f>IF(F37="","",VLOOKUP(F37,$A$5:$B$18,2,0)*'2023-24'!H37*IF(G37="Y",-1,1))</f>
        <v/>
      </c>
    </row>
    <row r="38" spans="1:11" x14ac:dyDescent="0.35">
      <c r="A38" s="4" t="s">
        <v>19</v>
      </c>
      <c r="B38" s="28"/>
      <c r="C38" s="28"/>
      <c r="D38" s="1"/>
      <c r="E38" s="1"/>
      <c r="F38" s="1"/>
      <c r="G38" s="1"/>
      <c r="H38" s="2">
        <f t="shared" si="1"/>
        <v>164.63020833333334</v>
      </c>
      <c r="I38" s="3" t="str">
        <f t="shared" si="2"/>
        <v/>
      </c>
      <c r="J38" s="3" t="str">
        <f t="shared" si="3"/>
        <v/>
      </c>
      <c r="K38" s="54" t="str">
        <f>IF(F38="","",VLOOKUP(F38,$A$5:$B$18,2,0)*'2023-24'!H38*IF(G38="Y",-1,1))</f>
        <v/>
      </c>
    </row>
    <row r="39" spans="1:11" x14ac:dyDescent="0.35">
      <c r="A39" s="4" t="s">
        <v>20</v>
      </c>
      <c r="B39" s="28"/>
      <c r="C39" s="28"/>
      <c r="D39" s="1"/>
      <c r="E39" s="1"/>
      <c r="F39" s="1"/>
      <c r="G39" s="1"/>
      <c r="H39" s="2">
        <f t="shared" si="1"/>
        <v>164.63020833333334</v>
      </c>
      <c r="I39" s="3" t="str">
        <f t="shared" si="2"/>
        <v/>
      </c>
      <c r="J39" s="3" t="str">
        <f t="shared" si="3"/>
        <v/>
      </c>
      <c r="K39" s="54" t="str">
        <f>IF(F39="","",VLOOKUP(F39,$A$5:$B$18,2,0)*'2023-24'!H39*IF(G39="Y",-1,1))</f>
        <v/>
      </c>
    </row>
    <row r="40" spans="1:11" x14ac:dyDescent="0.35">
      <c r="A40" s="4" t="s">
        <v>21</v>
      </c>
      <c r="B40" s="28"/>
      <c r="C40" s="28"/>
      <c r="D40" s="1"/>
      <c r="E40" s="1"/>
      <c r="F40" s="1"/>
      <c r="G40" s="1"/>
      <c r="H40" s="2">
        <f t="shared" si="1"/>
        <v>164.63020833333334</v>
      </c>
      <c r="I40" s="3" t="str">
        <f t="shared" si="2"/>
        <v/>
      </c>
      <c r="J40" s="3" t="str">
        <f t="shared" si="3"/>
        <v/>
      </c>
      <c r="K40" s="54" t="str">
        <f>IF(F40="","",VLOOKUP(F40,$A$5:$B$18,2,0)*'2023-24'!H40*IF(G40="Y",-1,1))</f>
        <v/>
      </c>
    </row>
    <row r="41" spans="1:11" x14ac:dyDescent="0.35">
      <c r="A41" s="4" t="s">
        <v>22</v>
      </c>
      <c r="B41" s="28"/>
      <c r="C41" s="28"/>
      <c r="D41" s="1"/>
      <c r="E41" s="1"/>
      <c r="F41" s="1"/>
      <c r="G41" s="1"/>
      <c r="H41" s="2">
        <f t="shared" si="1"/>
        <v>164.63020833333334</v>
      </c>
      <c r="I41" s="3" t="str">
        <f t="shared" si="2"/>
        <v/>
      </c>
      <c r="J41" s="3" t="str">
        <f t="shared" si="3"/>
        <v/>
      </c>
      <c r="K41" s="54" t="str">
        <f>IF(F41="","",VLOOKUP(F41,$A$5:$B$18,2,0)*'2023-24'!H41*IF(G41="Y",-1,1))</f>
        <v/>
      </c>
    </row>
    <row r="42" spans="1:11" x14ac:dyDescent="0.35">
      <c r="A42" s="4" t="s">
        <v>23</v>
      </c>
      <c r="B42" s="28"/>
      <c r="C42" s="28"/>
      <c r="D42" s="1"/>
      <c r="E42" s="1"/>
      <c r="F42" s="1"/>
      <c r="G42" s="1"/>
      <c r="H42" s="2">
        <f t="shared" si="1"/>
        <v>164.63020833333334</v>
      </c>
      <c r="I42" s="3" t="str">
        <f t="shared" si="2"/>
        <v/>
      </c>
      <c r="J42" s="3" t="str">
        <f t="shared" si="3"/>
        <v/>
      </c>
      <c r="K42" s="54" t="str">
        <f>IF(F42="","",VLOOKUP(F42,$A$5:$B$18,2,0)*'2023-24'!H42*IF(G42="Y",-1,1))</f>
        <v/>
      </c>
    </row>
    <row r="43" spans="1:11" x14ac:dyDescent="0.35">
      <c r="A43" s="4" t="s">
        <v>24</v>
      </c>
      <c r="B43" s="28"/>
      <c r="C43" s="28"/>
      <c r="D43" s="1"/>
      <c r="E43" s="1"/>
      <c r="F43" s="1"/>
      <c r="G43" s="1"/>
      <c r="H43" s="2">
        <f t="shared" si="1"/>
        <v>164.63020833333334</v>
      </c>
      <c r="I43" s="3" t="str">
        <f t="shared" si="2"/>
        <v/>
      </c>
      <c r="J43" s="3" t="str">
        <f t="shared" si="3"/>
        <v/>
      </c>
      <c r="K43" s="54" t="str">
        <f>IF(F43="","",VLOOKUP(F43,$A$5:$B$18,2,0)*'2023-24'!H43*IF(G43="Y",-1,1))</f>
        <v/>
      </c>
    </row>
    <row r="44" spans="1:11" x14ac:dyDescent="0.35">
      <c r="A44" s="4" t="s">
        <v>25</v>
      </c>
      <c r="B44" s="28"/>
      <c r="C44" s="28"/>
      <c r="D44" s="1"/>
      <c r="E44" s="1"/>
      <c r="F44" s="1"/>
      <c r="G44" s="1"/>
      <c r="H44" s="2">
        <f t="shared" si="1"/>
        <v>164.63020833333334</v>
      </c>
      <c r="I44" s="3" t="str">
        <f t="shared" si="2"/>
        <v/>
      </c>
      <c r="J44" s="3" t="str">
        <f t="shared" si="3"/>
        <v/>
      </c>
      <c r="K44" s="54" t="str">
        <f>IF(F44="","",VLOOKUP(F44,$A$5:$B$18,2,0)*'2023-24'!H44*IF(G44="Y",-1,1))</f>
        <v/>
      </c>
    </row>
    <row r="45" spans="1:11" x14ac:dyDescent="0.35">
      <c r="A45" s="4" t="s">
        <v>26</v>
      </c>
      <c r="B45" s="28"/>
      <c r="C45" s="28"/>
      <c r="D45" s="1"/>
      <c r="E45" s="1"/>
      <c r="F45" s="1"/>
      <c r="G45" s="1"/>
      <c r="H45" s="2">
        <f t="shared" si="1"/>
        <v>164.63020833333334</v>
      </c>
      <c r="I45" s="3" t="str">
        <f t="shared" si="2"/>
        <v/>
      </c>
      <c r="J45" s="3" t="str">
        <f t="shared" si="3"/>
        <v/>
      </c>
      <c r="K45" s="54" t="str">
        <f>IF(F45="","",VLOOKUP(F45,$A$5:$B$18,2,0)*'2023-24'!H45*IF(G45="Y",-1,1))</f>
        <v/>
      </c>
    </row>
    <row r="46" spans="1:11" x14ac:dyDescent="0.35">
      <c r="A46" s="4" t="s">
        <v>27</v>
      </c>
      <c r="B46" s="28"/>
      <c r="C46" s="28"/>
      <c r="D46" s="1"/>
      <c r="E46" s="1"/>
      <c r="F46" s="1"/>
      <c r="G46" s="1"/>
      <c r="H46" s="2">
        <f t="shared" si="1"/>
        <v>164.63020833333334</v>
      </c>
      <c r="I46" s="3" t="str">
        <f t="shared" si="2"/>
        <v/>
      </c>
      <c r="J46" s="3" t="str">
        <f t="shared" si="3"/>
        <v/>
      </c>
      <c r="K46" s="54" t="str">
        <f>IF(F46="","",VLOOKUP(F46,$A$5:$B$18,2,0)*'2023-24'!H46*IF(G46="Y",-1,1))</f>
        <v/>
      </c>
    </row>
    <row r="47" spans="1:11" x14ac:dyDescent="0.35">
      <c r="A47" s="4" t="s">
        <v>28</v>
      </c>
      <c r="B47" s="28"/>
      <c r="C47" s="28"/>
      <c r="D47" s="1"/>
      <c r="E47" s="1"/>
      <c r="F47" s="1"/>
      <c r="G47" s="1"/>
      <c r="H47" s="2">
        <f t="shared" si="1"/>
        <v>164.63020833333334</v>
      </c>
      <c r="I47" s="3" t="str">
        <f t="shared" si="2"/>
        <v/>
      </c>
      <c r="J47" s="3" t="str">
        <f t="shared" si="3"/>
        <v/>
      </c>
      <c r="K47" s="54" t="str">
        <f>IF(F47="","",VLOOKUP(F47,$A$5:$B$18,2,0)*'2023-24'!H47*IF(G47="Y",-1,1))</f>
        <v/>
      </c>
    </row>
    <row r="48" spans="1:11" x14ac:dyDescent="0.35">
      <c r="A48" s="4" t="s">
        <v>29</v>
      </c>
      <c r="B48" s="28"/>
      <c r="C48" s="28"/>
      <c r="D48" s="1"/>
      <c r="E48" s="1"/>
      <c r="F48" s="1"/>
      <c r="G48" s="1"/>
      <c r="H48" s="2">
        <f t="shared" si="1"/>
        <v>164.63020833333334</v>
      </c>
      <c r="I48" s="3" t="str">
        <f t="shared" si="2"/>
        <v/>
      </c>
      <c r="J48" s="3" t="str">
        <f t="shared" si="3"/>
        <v/>
      </c>
      <c r="K48" s="54" t="str">
        <f>IF(F48="","",VLOOKUP(F48,$A$5:$B$18,2,0)*'2023-24'!H48*IF(G48="Y",-1,1))</f>
        <v/>
      </c>
    </row>
    <row r="49" spans="1:11" x14ac:dyDescent="0.35">
      <c r="A49" s="4" t="s">
        <v>30</v>
      </c>
      <c r="B49" s="28"/>
      <c r="C49" s="28"/>
      <c r="D49" s="1"/>
      <c r="E49" s="1"/>
      <c r="F49" s="1"/>
      <c r="G49" s="1"/>
      <c r="H49" s="2">
        <f t="shared" si="1"/>
        <v>164.63020833333334</v>
      </c>
      <c r="I49" s="3" t="str">
        <f t="shared" si="2"/>
        <v/>
      </c>
      <c r="J49" s="3" t="str">
        <f t="shared" si="3"/>
        <v/>
      </c>
      <c r="K49" s="54" t="str">
        <f>IF(F49="","",VLOOKUP(F49,$A$5:$B$18,2,0)*'2023-24'!H49*IF(G49="Y",-1,1))</f>
        <v/>
      </c>
    </row>
    <row r="50" spans="1:11" x14ac:dyDescent="0.35">
      <c r="A50" s="4" t="s">
        <v>31</v>
      </c>
      <c r="B50" s="28"/>
      <c r="C50" s="28"/>
      <c r="D50" s="1"/>
      <c r="E50" s="1"/>
      <c r="F50" s="1"/>
      <c r="G50" s="1"/>
      <c r="H50" s="2">
        <f t="shared" si="1"/>
        <v>164.63020833333334</v>
      </c>
      <c r="I50" s="3" t="str">
        <f t="shared" si="2"/>
        <v/>
      </c>
      <c r="J50" s="3" t="str">
        <f t="shared" si="3"/>
        <v/>
      </c>
      <c r="K50" s="54" t="str">
        <f>IF(F50="","",VLOOKUP(F50,$A$5:$B$18,2,0)*'2023-24'!H50*IF(G50="Y",-1,1))</f>
        <v/>
      </c>
    </row>
    <row r="51" spans="1:11" x14ac:dyDescent="0.35">
      <c r="A51" s="4" t="s">
        <v>32</v>
      </c>
      <c r="B51" s="28"/>
      <c r="C51" s="28"/>
      <c r="D51" s="1"/>
      <c r="E51" s="1"/>
      <c r="F51" s="1"/>
      <c r="G51" s="1"/>
      <c r="H51" s="2">
        <f t="shared" si="1"/>
        <v>164.63020833333334</v>
      </c>
      <c r="I51" s="3" t="str">
        <f t="shared" si="2"/>
        <v/>
      </c>
      <c r="J51" s="3" t="str">
        <f t="shared" si="3"/>
        <v/>
      </c>
      <c r="K51" s="54" t="str">
        <f>IF(F51="","",VLOOKUP(F51,$A$5:$B$18,2,0)*'2023-24'!H51*IF(G51="Y",-1,1))</f>
        <v/>
      </c>
    </row>
    <row r="52" spans="1:11" x14ac:dyDescent="0.35">
      <c r="A52" s="4" t="s">
        <v>33</v>
      </c>
      <c r="B52" s="28"/>
      <c r="C52" s="28"/>
      <c r="D52" s="1"/>
      <c r="E52" s="1"/>
      <c r="F52" s="1"/>
      <c r="G52" s="1"/>
      <c r="H52" s="2">
        <f t="shared" si="1"/>
        <v>164.63020833333334</v>
      </c>
      <c r="I52" s="3" t="str">
        <f t="shared" si="2"/>
        <v/>
      </c>
      <c r="J52" s="3" t="str">
        <f t="shared" si="3"/>
        <v/>
      </c>
      <c r="K52" s="54" t="str">
        <f>IF(F52="","",VLOOKUP(F52,$A$5:$B$18,2,0)*'2023-24'!H52*IF(G52="Y",-1,1))</f>
        <v/>
      </c>
    </row>
    <row r="53" spans="1:11" x14ac:dyDescent="0.35">
      <c r="A53" s="4" t="s">
        <v>34</v>
      </c>
      <c r="B53" s="28"/>
      <c r="C53" s="28"/>
      <c r="D53" s="1"/>
      <c r="E53" s="1"/>
      <c r="F53" s="1"/>
      <c r="G53" s="1"/>
      <c r="H53" s="2">
        <f t="shared" si="1"/>
        <v>164.63020833333334</v>
      </c>
      <c r="I53" s="3" t="str">
        <f t="shared" si="2"/>
        <v/>
      </c>
      <c r="J53" s="3" t="str">
        <f t="shared" si="3"/>
        <v/>
      </c>
      <c r="K53" s="54" t="str">
        <f>IF(F53="","",VLOOKUP(F53,$A$5:$B$18,2,0)*'2023-24'!H53*IF(G53="Y",-1,1))</f>
        <v/>
      </c>
    </row>
    <row r="54" spans="1:11" x14ac:dyDescent="0.35">
      <c r="A54" s="4" t="s">
        <v>35</v>
      </c>
      <c r="B54" s="28"/>
      <c r="C54" s="28"/>
      <c r="D54" s="1"/>
      <c r="E54" s="1"/>
      <c r="F54" s="1"/>
      <c r="G54" s="1"/>
      <c r="H54" s="2">
        <f t="shared" ref="H54:H85" si="4">IF(C54="",NETWORKDAYS(B54,"31/03/2024",Holidays),IF(C54&gt;DATE(2024,3,31),NETWORKDAYS(B54,"31/03/2024",Holidays),NETWORKDAYS(B54,C54,Holidays)))/192</f>
        <v>164.63020833333334</v>
      </c>
      <c r="I54" s="3" t="str">
        <f t="shared" si="2"/>
        <v/>
      </c>
      <c r="J54" s="3" t="str">
        <f t="shared" si="3"/>
        <v/>
      </c>
      <c r="K54" s="54" t="str">
        <f>IF(F54="","",VLOOKUP(F54,$A$5:$B$18,2,0)*'2023-24'!H54*IF(G54="Y",-1,1))</f>
        <v/>
      </c>
    </row>
    <row r="55" spans="1:11" x14ac:dyDescent="0.35">
      <c r="A55" s="4" t="s">
        <v>36</v>
      </c>
      <c r="B55" s="28"/>
      <c r="C55" s="28"/>
      <c r="D55" s="1"/>
      <c r="E55" s="1"/>
      <c r="F55" s="1"/>
      <c r="G55" s="1"/>
      <c r="H55" s="2">
        <f t="shared" si="4"/>
        <v>164.63020833333334</v>
      </c>
      <c r="I55" s="3" t="str">
        <f t="shared" si="2"/>
        <v/>
      </c>
      <c r="J55" s="3" t="str">
        <f t="shared" si="3"/>
        <v/>
      </c>
      <c r="K55" s="54" t="str">
        <f>IF(F55="","",VLOOKUP(F55,$A$5:$B$18,2,0)*'2023-24'!H55*IF(G55="Y",-1,1))</f>
        <v/>
      </c>
    </row>
    <row r="56" spans="1:11" x14ac:dyDescent="0.35">
      <c r="A56" s="4" t="s">
        <v>37</v>
      </c>
      <c r="B56" s="28"/>
      <c r="C56" s="28"/>
      <c r="D56" s="1"/>
      <c r="E56" s="1"/>
      <c r="F56" s="1"/>
      <c r="G56" s="1"/>
      <c r="H56" s="2">
        <f t="shared" si="4"/>
        <v>164.63020833333334</v>
      </c>
      <c r="I56" s="3" t="str">
        <f t="shared" si="2"/>
        <v/>
      </c>
      <c r="J56" s="3" t="str">
        <f t="shared" si="3"/>
        <v/>
      </c>
      <c r="K56" s="54" t="str">
        <f>IF(F56="","",VLOOKUP(F56,$A$5:$B$18,2,0)*'2023-24'!H56*IF(G56="Y",-1,1))</f>
        <v/>
      </c>
    </row>
    <row r="57" spans="1:11" x14ac:dyDescent="0.35">
      <c r="A57" s="4" t="s">
        <v>38</v>
      </c>
      <c r="B57" s="28"/>
      <c r="C57" s="28"/>
      <c r="D57" s="1"/>
      <c r="E57" s="1"/>
      <c r="F57" s="1"/>
      <c r="G57" s="1"/>
      <c r="H57" s="2">
        <f t="shared" si="4"/>
        <v>164.63020833333334</v>
      </c>
      <c r="I57" s="3" t="str">
        <f t="shared" si="2"/>
        <v/>
      </c>
      <c r="J57" s="3" t="str">
        <f t="shared" si="3"/>
        <v/>
      </c>
      <c r="K57" s="54" t="str">
        <f>IF(F57="","",VLOOKUP(F57,$A$5:$B$18,2,0)*'2023-24'!H57*IF(G57="Y",-1,1))</f>
        <v/>
      </c>
    </row>
    <row r="58" spans="1:11" x14ac:dyDescent="0.35">
      <c r="A58" s="4" t="s">
        <v>39</v>
      </c>
      <c r="B58" s="28"/>
      <c r="C58" s="28"/>
      <c r="D58" s="1"/>
      <c r="E58" s="1"/>
      <c r="F58" s="1"/>
      <c r="G58" s="1"/>
      <c r="H58" s="2">
        <f t="shared" si="4"/>
        <v>164.63020833333334</v>
      </c>
      <c r="I58" s="3" t="str">
        <f t="shared" si="2"/>
        <v/>
      </c>
      <c r="J58" s="3" t="str">
        <f t="shared" si="3"/>
        <v/>
      </c>
      <c r="K58" s="54" t="str">
        <f>IF(F58="","",VLOOKUP(F58,$A$5:$B$18,2,0)*'2023-24'!H58*IF(G58="Y",-1,1))</f>
        <v/>
      </c>
    </row>
    <row r="59" spans="1:11" x14ac:dyDescent="0.35">
      <c r="A59" s="4" t="s">
        <v>40</v>
      </c>
      <c r="B59" s="28"/>
      <c r="C59" s="28"/>
      <c r="D59" s="1"/>
      <c r="E59" s="1"/>
      <c r="F59" s="1"/>
      <c r="G59" s="1"/>
      <c r="H59" s="2">
        <f t="shared" si="4"/>
        <v>164.63020833333334</v>
      </c>
      <c r="I59" s="3" t="str">
        <f t="shared" si="2"/>
        <v/>
      </c>
      <c r="J59" s="3" t="str">
        <f t="shared" si="3"/>
        <v/>
      </c>
      <c r="K59" s="54" t="str">
        <f>IF(F59="","",VLOOKUP(F59,$A$5:$B$18,2,0)*'2023-24'!H59*IF(G59="Y",-1,1))</f>
        <v/>
      </c>
    </row>
    <row r="60" spans="1:11" x14ac:dyDescent="0.35">
      <c r="A60" s="4" t="s">
        <v>41</v>
      </c>
      <c r="B60" s="28"/>
      <c r="C60" s="28"/>
      <c r="D60" s="1"/>
      <c r="E60" s="1"/>
      <c r="F60" s="1"/>
      <c r="G60" s="1"/>
      <c r="H60" s="2">
        <f t="shared" si="4"/>
        <v>164.63020833333334</v>
      </c>
      <c r="I60" s="3" t="str">
        <f t="shared" si="2"/>
        <v/>
      </c>
      <c r="J60" s="3" t="str">
        <f t="shared" si="3"/>
        <v/>
      </c>
      <c r="K60" s="54" t="str">
        <f>IF(F60="","",VLOOKUP(F60,$A$5:$B$18,2,0)*'2023-24'!H60*IF(G60="Y",-1,1))</f>
        <v/>
      </c>
    </row>
    <row r="61" spans="1:11" x14ac:dyDescent="0.35">
      <c r="A61" s="4" t="s">
        <v>42</v>
      </c>
      <c r="B61" s="28"/>
      <c r="C61" s="28"/>
      <c r="D61" s="1"/>
      <c r="E61" s="1"/>
      <c r="F61" s="1"/>
      <c r="G61" s="1"/>
      <c r="H61" s="2">
        <f t="shared" si="4"/>
        <v>164.63020833333334</v>
      </c>
      <c r="I61" s="3" t="str">
        <f t="shared" si="2"/>
        <v/>
      </c>
      <c r="J61" s="3" t="str">
        <f t="shared" si="3"/>
        <v/>
      </c>
      <c r="K61" s="54" t="str">
        <f>IF(F61="","",VLOOKUP(F61,$A$5:$B$18,2,0)*'2023-24'!H61*IF(G61="Y",-1,1))</f>
        <v/>
      </c>
    </row>
    <row r="62" spans="1:11" x14ac:dyDescent="0.35">
      <c r="A62" s="4" t="s">
        <v>43</v>
      </c>
      <c r="B62" s="28"/>
      <c r="C62" s="28"/>
      <c r="D62" s="1"/>
      <c r="E62" s="1"/>
      <c r="F62" s="1"/>
      <c r="G62" s="1"/>
      <c r="H62" s="2">
        <f t="shared" si="4"/>
        <v>164.63020833333334</v>
      </c>
      <c r="I62" s="3" t="str">
        <f t="shared" si="2"/>
        <v/>
      </c>
      <c r="J62" s="3" t="str">
        <f t="shared" si="3"/>
        <v/>
      </c>
      <c r="K62" s="54" t="str">
        <f>IF(F62="","",VLOOKUP(F62,$A$5:$B$18,2,0)*'2023-24'!H62*IF(G62="Y",-1,1))</f>
        <v/>
      </c>
    </row>
    <row r="63" spans="1:11" x14ac:dyDescent="0.35">
      <c r="A63" s="4" t="s">
        <v>44</v>
      </c>
      <c r="B63" s="28"/>
      <c r="C63" s="28"/>
      <c r="D63" s="1"/>
      <c r="E63" s="1"/>
      <c r="F63" s="1"/>
      <c r="G63" s="1"/>
      <c r="H63" s="2">
        <f t="shared" si="4"/>
        <v>164.63020833333334</v>
      </c>
      <c r="I63" s="3" t="str">
        <f t="shared" si="2"/>
        <v/>
      </c>
      <c r="J63" s="3" t="str">
        <f t="shared" si="3"/>
        <v/>
      </c>
      <c r="K63" s="54" t="str">
        <f>IF(F63="","",VLOOKUP(F63,$A$5:$B$18,2,0)*'2023-24'!H63*IF(G63="Y",-1,1))</f>
        <v/>
      </c>
    </row>
    <row r="64" spans="1:11" x14ac:dyDescent="0.35">
      <c r="A64" s="4" t="s">
        <v>45</v>
      </c>
      <c r="B64" s="28"/>
      <c r="C64" s="28"/>
      <c r="D64" s="1"/>
      <c r="E64" s="1"/>
      <c r="F64" s="1"/>
      <c r="G64" s="1"/>
      <c r="H64" s="2">
        <f t="shared" si="4"/>
        <v>164.63020833333334</v>
      </c>
      <c r="I64" s="3" t="str">
        <f t="shared" si="2"/>
        <v/>
      </c>
      <c r="J64" s="3" t="str">
        <f t="shared" si="3"/>
        <v/>
      </c>
      <c r="K64" s="54" t="str">
        <f>IF(F64="","",VLOOKUP(F64,$A$5:$B$18,2,0)*'2023-24'!H64*IF(G64="Y",-1,1))</f>
        <v/>
      </c>
    </row>
    <row r="65" spans="1:11" x14ac:dyDescent="0.35">
      <c r="A65" s="4" t="s">
        <v>46</v>
      </c>
      <c r="B65" s="28"/>
      <c r="C65" s="28"/>
      <c r="D65" s="1"/>
      <c r="E65" s="1"/>
      <c r="F65" s="1"/>
      <c r="G65" s="1"/>
      <c r="H65" s="2">
        <f t="shared" si="4"/>
        <v>164.63020833333334</v>
      </c>
      <c r="I65" s="3" t="str">
        <f t="shared" si="2"/>
        <v/>
      </c>
      <c r="J65" s="3" t="str">
        <f t="shared" si="3"/>
        <v/>
      </c>
      <c r="K65" s="54" t="str">
        <f>IF(F65="","",VLOOKUP(F65,$A$5:$B$18,2,0)*'2023-24'!H65*IF(G65="Y",-1,1))</f>
        <v/>
      </c>
    </row>
    <row r="66" spans="1:11" x14ac:dyDescent="0.35">
      <c r="A66" s="4" t="s">
        <v>47</v>
      </c>
      <c r="B66" s="28"/>
      <c r="C66" s="28"/>
      <c r="D66" s="1"/>
      <c r="E66" s="1"/>
      <c r="F66" s="1"/>
      <c r="G66" s="1"/>
      <c r="H66" s="2">
        <f t="shared" si="4"/>
        <v>164.63020833333334</v>
      </c>
      <c r="I66" s="3" t="str">
        <f t="shared" si="2"/>
        <v/>
      </c>
      <c r="J66" s="3" t="str">
        <f t="shared" si="3"/>
        <v/>
      </c>
      <c r="K66" s="54" t="str">
        <f>IF(F66="","",VLOOKUP(F66,$A$5:$B$18,2,0)*'2023-24'!H66*IF(G66="Y",-1,1))</f>
        <v/>
      </c>
    </row>
    <row r="67" spans="1:11" x14ac:dyDescent="0.35">
      <c r="A67" s="4" t="s">
        <v>48</v>
      </c>
      <c r="B67" s="28"/>
      <c r="C67" s="28"/>
      <c r="D67" s="1"/>
      <c r="E67" s="1"/>
      <c r="F67" s="1"/>
      <c r="G67" s="1"/>
      <c r="H67" s="2">
        <f t="shared" si="4"/>
        <v>164.63020833333334</v>
      </c>
      <c r="I67" s="3" t="str">
        <f t="shared" si="2"/>
        <v/>
      </c>
      <c r="J67" s="3" t="str">
        <f t="shared" si="3"/>
        <v/>
      </c>
      <c r="K67" s="54" t="str">
        <f>IF(F67="","",VLOOKUP(F67,$A$5:$B$18,2,0)*'2023-24'!H67*IF(G67="Y",-1,1))</f>
        <v/>
      </c>
    </row>
    <row r="68" spans="1:11" x14ac:dyDescent="0.35">
      <c r="A68" s="4" t="s">
        <v>49</v>
      </c>
      <c r="B68" s="28"/>
      <c r="C68" s="28"/>
      <c r="D68" s="1"/>
      <c r="E68" s="1"/>
      <c r="F68" s="1"/>
      <c r="G68" s="1"/>
      <c r="H68" s="2">
        <f t="shared" si="4"/>
        <v>164.63020833333334</v>
      </c>
      <c r="I68" s="3" t="str">
        <f t="shared" si="2"/>
        <v/>
      </c>
      <c r="J68" s="3" t="str">
        <f t="shared" si="3"/>
        <v/>
      </c>
      <c r="K68" s="54" t="str">
        <f>IF(F68="","",VLOOKUP(F68,$A$5:$B$18,2,0)*'2023-24'!H68*IF(G68="Y",-1,1))</f>
        <v/>
      </c>
    </row>
    <row r="69" spans="1:11" x14ac:dyDescent="0.35">
      <c r="A69" s="4" t="s">
        <v>50</v>
      </c>
      <c r="B69" s="28"/>
      <c r="C69" s="28"/>
      <c r="D69" s="1"/>
      <c r="E69" s="1"/>
      <c r="F69" s="1"/>
      <c r="G69" s="1"/>
      <c r="H69" s="2">
        <f t="shared" si="4"/>
        <v>164.63020833333334</v>
      </c>
      <c r="I69" s="3" t="str">
        <f t="shared" si="2"/>
        <v/>
      </c>
      <c r="J69" s="3" t="str">
        <f t="shared" si="3"/>
        <v/>
      </c>
      <c r="K69" s="54" t="str">
        <f>IF(F69="","",VLOOKUP(F69,$A$5:$B$18,2,0)*'2023-24'!H69*IF(G69="Y",-1,1))</f>
        <v/>
      </c>
    </row>
    <row r="70" spans="1:11" x14ac:dyDescent="0.35">
      <c r="A70" s="4" t="s">
        <v>51</v>
      </c>
      <c r="B70" s="28"/>
      <c r="C70" s="28"/>
      <c r="D70" s="1"/>
      <c r="E70" s="1"/>
      <c r="F70" s="1"/>
      <c r="G70" s="1"/>
      <c r="H70" s="2">
        <f t="shared" si="4"/>
        <v>164.63020833333334</v>
      </c>
      <c r="I70" s="3" t="str">
        <f t="shared" si="2"/>
        <v/>
      </c>
      <c r="J70" s="3" t="str">
        <f t="shared" si="3"/>
        <v/>
      </c>
      <c r="K70" s="54" t="str">
        <f>IF(F70="","",VLOOKUP(F70,$A$5:$B$18,2,0)*'2023-24'!H70*IF(G70="Y",-1,1))</f>
        <v/>
      </c>
    </row>
    <row r="71" spans="1:11" x14ac:dyDescent="0.35">
      <c r="A71" s="4" t="s">
        <v>52</v>
      </c>
      <c r="B71" s="28"/>
      <c r="C71" s="28"/>
      <c r="D71" s="1"/>
      <c r="E71" s="1"/>
      <c r="F71" s="1"/>
      <c r="G71" s="1"/>
      <c r="H71" s="2">
        <f t="shared" si="4"/>
        <v>164.63020833333334</v>
      </c>
      <c r="I71" s="3" t="str">
        <f t="shared" si="2"/>
        <v/>
      </c>
      <c r="J71" s="3" t="str">
        <f t="shared" si="3"/>
        <v/>
      </c>
      <c r="K71" s="54" t="str">
        <f>IF(F71="","",VLOOKUP(F71,$A$5:$B$18,2,0)*'2023-24'!H71*IF(G71="Y",-1,1))</f>
        <v/>
      </c>
    </row>
    <row r="72" spans="1:11" x14ac:dyDescent="0.35">
      <c r="A72" s="4" t="s">
        <v>53</v>
      </c>
      <c r="B72" s="28"/>
      <c r="C72" s="28"/>
      <c r="D72" s="1"/>
      <c r="E72" s="1"/>
      <c r="F72" s="1"/>
      <c r="G72" s="1"/>
      <c r="H72" s="2">
        <f t="shared" si="4"/>
        <v>164.63020833333334</v>
      </c>
      <c r="I72" s="3" t="str">
        <f t="shared" si="2"/>
        <v/>
      </c>
      <c r="J72" s="3" t="str">
        <f t="shared" si="3"/>
        <v/>
      </c>
      <c r="K72" s="54" t="str">
        <f>IF(F72="","",VLOOKUP(F72,$A$5:$B$18,2,0)*'2023-24'!H72*IF(G72="Y",-1,1))</f>
        <v/>
      </c>
    </row>
    <row r="73" spans="1:11" x14ac:dyDescent="0.35">
      <c r="A73" s="4" t="s">
        <v>54</v>
      </c>
      <c r="B73" s="28"/>
      <c r="C73" s="28"/>
      <c r="D73" s="1"/>
      <c r="E73" s="1"/>
      <c r="F73" s="1"/>
      <c r="G73" s="1"/>
      <c r="H73" s="2">
        <f t="shared" si="4"/>
        <v>164.63020833333334</v>
      </c>
      <c r="I73" s="3" t="str">
        <f t="shared" si="2"/>
        <v/>
      </c>
      <c r="J73" s="3" t="str">
        <f t="shared" si="3"/>
        <v/>
      </c>
      <c r="K73" s="54" t="str">
        <f>IF(F73="","",VLOOKUP(F73,$A$5:$B$18,2,0)*'2023-24'!H73*IF(G73="Y",-1,1))</f>
        <v/>
      </c>
    </row>
    <row r="74" spans="1:11" x14ac:dyDescent="0.35">
      <c r="A74" s="4" t="s">
        <v>55</v>
      </c>
      <c r="B74" s="28"/>
      <c r="C74" s="28"/>
      <c r="D74" s="1"/>
      <c r="E74" s="1"/>
      <c r="F74" s="1"/>
      <c r="G74" s="1"/>
      <c r="H74" s="2">
        <f t="shared" si="4"/>
        <v>164.63020833333334</v>
      </c>
      <c r="I74" s="3" t="str">
        <f t="shared" si="2"/>
        <v/>
      </c>
      <c r="J74" s="3" t="str">
        <f t="shared" si="3"/>
        <v/>
      </c>
      <c r="K74" s="54" t="str">
        <f>IF(F74="","",VLOOKUP(F74,$A$5:$B$18,2,0)*'2023-24'!H74*IF(G74="Y",-1,1))</f>
        <v/>
      </c>
    </row>
    <row r="75" spans="1:11" x14ac:dyDescent="0.35">
      <c r="A75" s="4" t="s">
        <v>56</v>
      </c>
      <c r="B75" s="28"/>
      <c r="C75" s="28"/>
      <c r="D75" s="1"/>
      <c r="E75" s="1"/>
      <c r="F75" s="1"/>
      <c r="G75" s="1"/>
      <c r="H75" s="2">
        <f t="shared" si="4"/>
        <v>164.63020833333334</v>
      </c>
      <c r="I75" s="3" t="str">
        <f t="shared" si="2"/>
        <v/>
      </c>
      <c r="J75" s="3" t="str">
        <f t="shared" si="3"/>
        <v/>
      </c>
      <c r="K75" s="54" t="str">
        <f>IF(F75="","",VLOOKUP(F75,$A$5:$B$18,2,0)*'2023-24'!H75*IF(G75="Y",-1,1))</f>
        <v/>
      </c>
    </row>
    <row r="76" spans="1:11" x14ac:dyDescent="0.35">
      <c r="A76" s="4" t="s">
        <v>57</v>
      </c>
      <c r="B76" s="28"/>
      <c r="C76" s="28"/>
      <c r="D76" s="1"/>
      <c r="E76" s="1"/>
      <c r="F76" s="1"/>
      <c r="G76" s="1"/>
      <c r="H76" s="2">
        <f t="shared" si="4"/>
        <v>164.63020833333334</v>
      </c>
      <c r="I76" s="3" t="str">
        <f t="shared" si="2"/>
        <v/>
      </c>
      <c r="J76" s="3" t="str">
        <f t="shared" si="3"/>
        <v/>
      </c>
      <c r="K76" s="54" t="str">
        <f>IF(F76="","",VLOOKUP(F76,$A$5:$B$18,2,0)*'2023-24'!H76*IF(G76="Y",-1,1))</f>
        <v/>
      </c>
    </row>
    <row r="77" spans="1:11" x14ac:dyDescent="0.35">
      <c r="A77" s="4" t="s">
        <v>58</v>
      </c>
      <c r="B77" s="28"/>
      <c r="C77" s="28"/>
      <c r="D77" s="1"/>
      <c r="E77" s="1"/>
      <c r="F77" s="1"/>
      <c r="G77" s="1"/>
      <c r="H77" s="2">
        <f t="shared" si="4"/>
        <v>164.63020833333334</v>
      </c>
      <c r="I77" s="3" t="str">
        <f t="shared" si="2"/>
        <v/>
      </c>
      <c r="J77" s="3" t="str">
        <f t="shared" si="3"/>
        <v/>
      </c>
      <c r="K77" s="54" t="str">
        <f>IF(F77="","",VLOOKUP(F77,$A$5:$B$18,2,0)*'2023-24'!H77*IF(G77="Y",-1,1))</f>
        <v/>
      </c>
    </row>
    <row r="78" spans="1:11" x14ac:dyDescent="0.35">
      <c r="A78" s="4" t="s">
        <v>59</v>
      </c>
      <c r="B78" s="28"/>
      <c r="C78" s="28"/>
      <c r="D78" s="1"/>
      <c r="E78" s="1"/>
      <c r="F78" s="1"/>
      <c r="G78" s="1"/>
      <c r="H78" s="2">
        <f t="shared" si="4"/>
        <v>164.63020833333334</v>
      </c>
      <c r="I78" s="3" t="str">
        <f t="shared" si="2"/>
        <v/>
      </c>
      <c r="J78" s="3" t="str">
        <f t="shared" si="3"/>
        <v/>
      </c>
      <c r="K78" s="54" t="str">
        <f>IF(F78="","",VLOOKUP(F78,$A$5:$B$18,2,0)*'2023-24'!H78*IF(G78="Y",-1,1))</f>
        <v/>
      </c>
    </row>
    <row r="79" spans="1:11" x14ac:dyDescent="0.35">
      <c r="A79" s="4" t="s">
        <v>60</v>
      </c>
      <c r="B79" s="28"/>
      <c r="C79" s="28"/>
      <c r="D79" s="1"/>
      <c r="E79" s="1"/>
      <c r="F79" s="1"/>
      <c r="G79" s="1"/>
      <c r="H79" s="2">
        <f t="shared" si="4"/>
        <v>164.63020833333334</v>
      </c>
      <c r="I79" s="3" t="str">
        <f t="shared" si="2"/>
        <v/>
      </c>
      <c r="J79" s="3" t="str">
        <f t="shared" si="3"/>
        <v/>
      </c>
      <c r="K79" s="54" t="str">
        <f>IF(F79="","",VLOOKUP(F79,$A$5:$B$18,2,0)*'2023-24'!H79*IF(G79="Y",-1,1))</f>
        <v/>
      </c>
    </row>
    <row r="80" spans="1:11" x14ac:dyDescent="0.35">
      <c r="A80" s="4" t="s">
        <v>61</v>
      </c>
      <c r="B80" s="28"/>
      <c r="C80" s="28"/>
      <c r="D80" s="1"/>
      <c r="E80" s="1"/>
      <c r="F80" s="1"/>
      <c r="G80" s="1"/>
      <c r="H80" s="2">
        <f t="shared" si="4"/>
        <v>164.63020833333334</v>
      </c>
      <c r="I80" s="3" t="str">
        <f t="shared" si="2"/>
        <v/>
      </c>
      <c r="J80" s="3" t="str">
        <f t="shared" si="3"/>
        <v/>
      </c>
      <c r="K80" s="54" t="str">
        <f>IF(F80="","",VLOOKUP(F80,$A$5:$B$18,2,0)*'2023-24'!H80*IF(G80="Y",-1,1))</f>
        <v/>
      </c>
    </row>
    <row r="81" spans="1:11" x14ac:dyDescent="0.35">
      <c r="A81" s="4" t="s">
        <v>62</v>
      </c>
      <c r="B81" s="28"/>
      <c r="C81" s="28"/>
      <c r="D81" s="1"/>
      <c r="E81" s="1"/>
      <c r="F81" s="1"/>
      <c r="G81" s="1"/>
      <c r="H81" s="2">
        <f t="shared" si="4"/>
        <v>164.63020833333334</v>
      </c>
      <c r="I81" s="3" t="str">
        <f t="shared" si="2"/>
        <v/>
      </c>
      <c r="J81" s="3" t="str">
        <f t="shared" si="3"/>
        <v/>
      </c>
      <c r="K81" s="54" t="str">
        <f>IF(F81="","",VLOOKUP(F81,$A$5:$B$18,2,0)*'2023-24'!H81*IF(G81="Y",-1,1))</f>
        <v/>
      </c>
    </row>
    <row r="82" spans="1:11" x14ac:dyDescent="0.35">
      <c r="A82" s="4" t="s">
        <v>63</v>
      </c>
      <c r="B82" s="28"/>
      <c r="C82" s="28"/>
      <c r="D82" s="1"/>
      <c r="E82" s="1"/>
      <c r="F82" s="1"/>
      <c r="G82" s="1"/>
      <c r="H82" s="2">
        <f t="shared" si="4"/>
        <v>164.63020833333334</v>
      </c>
      <c r="I82" s="3" t="str">
        <f t="shared" si="2"/>
        <v/>
      </c>
      <c r="J82" s="3" t="str">
        <f t="shared" si="3"/>
        <v/>
      </c>
      <c r="K82" s="54" t="str">
        <f>IF(F82="","",VLOOKUP(F82,$A$5:$B$18,2,0)*'2023-24'!H82*IF(G82="Y",-1,1))</f>
        <v/>
      </c>
    </row>
    <row r="83" spans="1:11" x14ac:dyDescent="0.35">
      <c r="A83" s="4" t="s">
        <v>64</v>
      </c>
      <c r="B83" s="28"/>
      <c r="C83" s="28"/>
      <c r="D83" s="1"/>
      <c r="E83" s="1"/>
      <c r="F83" s="1"/>
      <c r="G83" s="1"/>
      <c r="H83" s="2">
        <f t="shared" si="4"/>
        <v>164.63020833333334</v>
      </c>
      <c r="I83" s="3" t="str">
        <f t="shared" si="2"/>
        <v/>
      </c>
      <c r="J83" s="3" t="str">
        <f t="shared" si="3"/>
        <v/>
      </c>
      <c r="K83" s="54" t="str">
        <f>IF(F83="","",VLOOKUP(F83,$A$5:$B$18,2,0)*'2023-24'!H83*IF(G83="Y",-1,1))</f>
        <v/>
      </c>
    </row>
    <row r="84" spans="1:11" x14ac:dyDescent="0.35">
      <c r="A84" s="4" t="s">
        <v>65</v>
      </c>
      <c r="B84" s="28"/>
      <c r="C84" s="28"/>
      <c r="D84" s="1"/>
      <c r="E84" s="1"/>
      <c r="F84" s="1"/>
      <c r="G84" s="1"/>
      <c r="H84" s="2">
        <f t="shared" si="4"/>
        <v>164.63020833333334</v>
      </c>
      <c r="I84" s="3" t="str">
        <f t="shared" si="2"/>
        <v/>
      </c>
      <c r="J84" s="3" t="str">
        <f t="shared" si="3"/>
        <v/>
      </c>
      <c r="K84" s="54" t="str">
        <f>IF(F84="","",VLOOKUP(F84,$A$5:$B$18,2,0)*'2023-24'!H84*IF(G84="Y",-1,1))</f>
        <v/>
      </c>
    </row>
    <row r="85" spans="1:11" x14ac:dyDescent="0.35">
      <c r="A85" s="4" t="s">
        <v>66</v>
      </c>
      <c r="B85" s="28"/>
      <c r="C85" s="28"/>
      <c r="D85" s="1"/>
      <c r="E85" s="1"/>
      <c r="F85" s="1"/>
      <c r="G85" s="1"/>
      <c r="H85" s="2">
        <f t="shared" si="4"/>
        <v>164.63020833333334</v>
      </c>
      <c r="I85" s="3" t="str">
        <f t="shared" si="2"/>
        <v/>
      </c>
      <c r="J85" s="3" t="str">
        <f t="shared" si="3"/>
        <v/>
      </c>
      <c r="K85" s="54" t="str">
        <f>IF(F85="","",VLOOKUP(F85,$A$5:$B$18,2,0)*'2023-24'!H85*IF(G85="Y",-1,1))</f>
        <v/>
      </c>
    </row>
    <row r="86" spans="1:11" x14ac:dyDescent="0.35">
      <c r="A86" s="4" t="s">
        <v>67</v>
      </c>
      <c r="B86" s="28"/>
      <c r="C86" s="28"/>
      <c r="D86" s="1"/>
      <c r="E86" s="1"/>
      <c r="F86" s="1"/>
      <c r="G86" s="1"/>
      <c r="H86" s="2">
        <f t="shared" ref="H86:H121" si="5">IF(C86="",NETWORKDAYS(B86,"31/03/2024",Holidays),IF(C86&gt;DATE(2024,3,31),NETWORKDAYS(B86,"31/03/2024",Holidays),NETWORKDAYS(B86,C86,Holidays)))/192</f>
        <v>164.63020833333334</v>
      </c>
      <c r="I86" s="3" t="str">
        <f t="shared" si="2"/>
        <v/>
      </c>
      <c r="J86" s="3" t="str">
        <f t="shared" si="3"/>
        <v/>
      </c>
      <c r="K86" s="54" t="str">
        <f>IF(F86="","",VLOOKUP(F86,$A$5:$B$18,2,0)*'2023-24'!H86*IF(G86="Y",-1,1))</f>
        <v/>
      </c>
    </row>
    <row r="87" spans="1:11" x14ac:dyDescent="0.35">
      <c r="A87" s="4" t="s">
        <v>68</v>
      </c>
      <c r="B87" s="28"/>
      <c r="C87" s="28"/>
      <c r="D87" s="1"/>
      <c r="E87" s="1"/>
      <c r="F87" s="1"/>
      <c r="G87" s="1"/>
      <c r="H87" s="2">
        <f t="shared" si="5"/>
        <v>164.63020833333334</v>
      </c>
      <c r="I87" s="3" t="str">
        <f t="shared" ref="I87:I121" si="6">IF(D87="","",IF(ROUND(((D87*$B$4)-6000)*H87,0)&lt;0,0,ROUND(((D87*$B$4)-6000)*H87*IF(G87="Y",-1,1),0)))</f>
        <v/>
      </c>
      <c r="J87" s="3" t="str">
        <f t="shared" ref="J87:J121" si="7">IF(E87="","",ROUND(((E87*$B$4))*H87*IF(G87="Y",-1,1),0))</f>
        <v/>
      </c>
      <c r="K87" s="54" t="str">
        <f>IF(F87="","",VLOOKUP(F87,$A$5:$B$18,2,0)*'2023-24'!H87*IF(G87="Y",-1,1))</f>
        <v/>
      </c>
    </row>
    <row r="88" spans="1:11" x14ac:dyDescent="0.35">
      <c r="A88" s="4" t="s">
        <v>69</v>
      </c>
      <c r="B88" s="28"/>
      <c r="C88" s="28"/>
      <c r="D88" s="1"/>
      <c r="E88" s="1"/>
      <c r="F88" s="1"/>
      <c r="G88" s="1"/>
      <c r="H88" s="2">
        <f t="shared" si="5"/>
        <v>164.63020833333334</v>
      </c>
      <c r="I88" s="3" t="str">
        <f t="shared" si="6"/>
        <v/>
      </c>
      <c r="J88" s="3" t="str">
        <f t="shared" si="7"/>
        <v/>
      </c>
      <c r="K88" s="54" t="str">
        <f>IF(F88="","",VLOOKUP(F88,$A$5:$B$18,2,0)*'2023-24'!H88*IF(G88="Y",-1,1))</f>
        <v/>
      </c>
    </row>
    <row r="89" spans="1:11" x14ac:dyDescent="0.35">
      <c r="A89" s="4" t="s">
        <v>70</v>
      </c>
      <c r="B89" s="28"/>
      <c r="C89" s="28"/>
      <c r="D89" s="1"/>
      <c r="E89" s="1"/>
      <c r="F89" s="1"/>
      <c r="G89" s="1"/>
      <c r="H89" s="2">
        <f t="shared" si="5"/>
        <v>164.63020833333334</v>
      </c>
      <c r="I89" s="3" t="str">
        <f t="shared" si="6"/>
        <v/>
      </c>
      <c r="J89" s="3" t="str">
        <f t="shared" si="7"/>
        <v/>
      </c>
      <c r="K89" s="54" t="str">
        <f>IF(F89="","",VLOOKUP(F89,$A$5:$B$18,2,0)*'2023-24'!H89*IF(G89="Y",-1,1))</f>
        <v/>
      </c>
    </row>
    <row r="90" spans="1:11" x14ac:dyDescent="0.35">
      <c r="A90" s="4" t="s">
        <v>71</v>
      </c>
      <c r="B90" s="28"/>
      <c r="C90" s="28"/>
      <c r="D90" s="1"/>
      <c r="E90" s="1"/>
      <c r="F90" s="1"/>
      <c r="G90" s="1"/>
      <c r="H90" s="2">
        <f t="shared" si="5"/>
        <v>164.63020833333334</v>
      </c>
      <c r="I90" s="3" t="str">
        <f t="shared" si="6"/>
        <v/>
      </c>
      <c r="J90" s="3" t="str">
        <f t="shared" si="7"/>
        <v/>
      </c>
      <c r="K90" s="54" t="str">
        <f>IF(F90="","",VLOOKUP(F90,$A$5:$B$18,2,0)*'2023-24'!H90*IF(G90="Y",-1,1))</f>
        <v/>
      </c>
    </row>
    <row r="91" spans="1:11" x14ac:dyDescent="0.35">
      <c r="A91" s="4" t="s">
        <v>72</v>
      </c>
      <c r="B91" s="28"/>
      <c r="C91" s="28"/>
      <c r="D91" s="1"/>
      <c r="E91" s="1"/>
      <c r="F91" s="1"/>
      <c r="G91" s="1"/>
      <c r="H91" s="2">
        <f t="shared" si="5"/>
        <v>164.63020833333334</v>
      </c>
      <c r="I91" s="3" t="str">
        <f t="shared" si="6"/>
        <v/>
      </c>
      <c r="J91" s="3" t="str">
        <f t="shared" si="7"/>
        <v/>
      </c>
      <c r="K91" s="54" t="str">
        <f>IF(F91="","",VLOOKUP(F91,$A$5:$B$18,2,0)*'2023-24'!H91*IF(G91="Y",-1,1))</f>
        <v/>
      </c>
    </row>
    <row r="92" spans="1:11" x14ac:dyDescent="0.35">
      <c r="A92" s="4" t="s">
        <v>73</v>
      </c>
      <c r="B92" s="28"/>
      <c r="C92" s="28"/>
      <c r="D92" s="1"/>
      <c r="E92" s="1"/>
      <c r="F92" s="1"/>
      <c r="G92" s="1"/>
      <c r="H92" s="2">
        <f t="shared" si="5"/>
        <v>164.63020833333334</v>
      </c>
      <c r="I92" s="3" t="str">
        <f t="shared" si="6"/>
        <v/>
      </c>
      <c r="J92" s="3" t="str">
        <f t="shared" si="7"/>
        <v/>
      </c>
      <c r="K92" s="54" t="str">
        <f>IF(F92="","",VLOOKUP(F92,$A$5:$B$18,2,0)*'2023-24'!H92*IF(G92="Y",-1,1))</f>
        <v/>
      </c>
    </row>
    <row r="93" spans="1:11" x14ac:dyDescent="0.35">
      <c r="A93" s="4" t="s">
        <v>74</v>
      </c>
      <c r="B93" s="28"/>
      <c r="C93" s="28"/>
      <c r="D93" s="1"/>
      <c r="E93" s="1"/>
      <c r="F93" s="1"/>
      <c r="G93" s="1"/>
      <c r="H93" s="2">
        <f t="shared" si="5"/>
        <v>164.63020833333334</v>
      </c>
      <c r="I93" s="3" t="str">
        <f t="shared" si="6"/>
        <v/>
      </c>
      <c r="J93" s="3" t="str">
        <f t="shared" si="7"/>
        <v/>
      </c>
      <c r="K93" s="54" t="str">
        <f>IF(F93="","",VLOOKUP(F93,$A$5:$B$18,2,0)*'2023-24'!H93*IF(G93="Y",-1,1))</f>
        <v/>
      </c>
    </row>
    <row r="94" spans="1:11" x14ac:dyDescent="0.35">
      <c r="A94" s="4" t="s">
        <v>75</v>
      </c>
      <c r="B94" s="28"/>
      <c r="C94" s="28"/>
      <c r="D94" s="1"/>
      <c r="E94" s="1"/>
      <c r="F94" s="1"/>
      <c r="G94" s="1"/>
      <c r="H94" s="2">
        <f t="shared" si="5"/>
        <v>164.63020833333334</v>
      </c>
      <c r="I94" s="3" t="str">
        <f t="shared" si="6"/>
        <v/>
      </c>
      <c r="J94" s="3" t="str">
        <f t="shared" si="7"/>
        <v/>
      </c>
      <c r="K94" s="54" t="str">
        <f>IF(F94="","",VLOOKUP(F94,$A$5:$B$18,2,0)*'2023-24'!H94*IF(G94="Y",-1,1))</f>
        <v/>
      </c>
    </row>
    <row r="95" spans="1:11" x14ac:dyDescent="0.35">
      <c r="A95" s="4" t="s">
        <v>76</v>
      </c>
      <c r="B95" s="28"/>
      <c r="C95" s="28"/>
      <c r="D95" s="1"/>
      <c r="E95" s="1"/>
      <c r="F95" s="1"/>
      <c r="G95" s="1"/>
      <c r="H95" s="2">
        <f t="shared" si="5"/>
        <v>164.63020833333334</v>
      </c>
      <c r="I95" s="3" t="str">
        <f t="shared" si="6"/>
        <v/>
      </c>
      <c r="J95" s="3" t="str">
        <f t="shared" si="7"/>
        <v/>
      </c>
      <c r="K95" s="54" t="str">
        <f>IF(F95="","",VLOOKUP(F95,$A$5:$B$18,2,0)*'2023-24'!H95*IF(G95="Y",-1,1))</f>
        <v/>
      </c>
    </row>
    <row r="96" spans="1:11" x14ac:dyDescent="0.35">
      <c r="A96" s="4" t="s">
        <v>77</v>
      </c>
      <c r="B96" s="28"/>
      <c r="C96" s="28"/>
      <c r="D96" s="1"/>
      <c r="E96" s="1"/>
      <c r="F96" s="1"/>
      <c r="G96" s="1"/>
      <c r="H96" s="2">
        <f t="shared" si="5"/>
        <v>164.63020833333334</v>
      </c>
      <c r="I96" s="3" t="str">
        <f t="shared" si="6"/>
        <v/>
      </c>
      <c r="J96" s="3" t="str">
        <f t="shared" si="7"/>
        <v/>
      </c>
      <c r="K96" s="54" t="str">
        <f>IF(F96="","",VLOOKUP(F96,$A$5:$B$18,2,0)*'2023-24'!H96*IF(G96="Y",-1,1))</f>
        <v/>
      </c>
    </row>
    <row r="97" spans="1:11" x14ac:dyDescent="0.35">
      <c r="A97" s="4" t="s">
        <v>78</v>
      </c>
      <c r="B97" s="28"/>
      <c r="C97" s="28"/>
      <c r="D97" s="1"/>
      <c r="E97" s="1"/>
      <c r="F97" s="1"/>
      <c r="G97" s="1"/>
      <c r="H97" s="2">
        <f t="shared" si="5"/>
        <v>164.63020833333334</v>
      </c>
      <c r="I97" s="3" t="str">
        <f t="shared" si="6"/>
        <v/>
      </c>
      <c r="J97" s="3" t="str">
        <f t="shared" si="7"/>
        <v/>
      </c>
      <c r="K97" s="54" t="str">
        <f>IF(F97="","",VLOOKUP(F97,$A$5:$B$18,2,0)*'2023-24'!H97*IF(G97="Y",-1,1))</f>
        <v/>
      </c>
    </row>
    <row r="98" spans="1:11" x14ac:dyDescent="0.35">
      <c r="A98" s="4" t="s">
        <v>79</v>
      </c>
      <c r="B98" s="28"/>
      <c r="C98" s="28"/>
      <c r="D98" s="1"/>
      <c r="E98" s="1"/>
      <c r="F98" s="1"/>
      <c r="G98" s="1"/>
      <c r="H98" s="2">
        <f t="shared" si="5"/>
        <v>164.63020833333334</v>
      </c>
      <c r="I98" s="3" t="str">
        <f t="shared" si="6"/>
        <v/>
      </c>
      <c r="J98" s="3" t="str">
        <f t="shared" si="7"/>
        <v/>
      </c>
      <c r="K98" s="54" t="str">
        <f>IF(F98="","",VLOOKUP(F98,$A$5:$B$18,2,0)*'2023-24'!H98*IF(G98="Y",-1,1))</f>
        <v/>
      </c>
    </row>
    <row r="99" spans="1:11" x14ac:dyDescent="0.35">
      <c r="A99" s="4" t="s">
        <v>80</v>
      </c>
      <c r="B99" s="28"/>
      <c r="C99" s="28"/>
      <c r="D99" s="1"/>
      <c r="E99" s="1"/>
      <c r="F99" s="1"/>
      <c r="G99" s="1"/>
      <c r="H99" s="2">
        <f t="shared" si="5"/>
        <v>164.63020833333334</v>
      </c>
      <c r="I99" s="3" t="str">
        <f t="shared" si="6"/>
        <v/>
      </c>
      <c r="J99" s="3" t="str">
        <f t="shared" si="7"/>
        <v/>
      </c>
      <c r="K99" s="54" t="str">
        <f>IF(F99="","",VLOOKUP(F99,$A$5:$B$18,2,0)*'2023-24'!H99*IF(G99="Y",-1,1))</f>
        <v/>
      </c>
    </row>
    <row r="100" spans="1:11" x14ac:dyDescent="0.35">
      <c r="A100" s="4" t="s">
        <v>81</v>
      </c>
      <c r="B100" s="28"/>
      <c r="C100" s="28"/>
      <c r="D100" s="1"/>
      <c r="E100" s="1"/>
      <c r="F100" s="1"/>
      <c r="G100" s="1"/>
      <c r="H100" s="2">
        <f t="shared" si="5"/>
        <v>164.63020833333334</v>
      </c>
      <c r="I100" s="3" t="str">
        <f t="shared" si="6"/>
        <v/>
      </c>
      <c r="J100" s="3" t="str">
        <f t="shared" si="7"/>
        <v/>
      </c>
      <c r="K100" s="54" t="str">
        <f>IF(F100="","",VLOOKUP(F100,$A$5:$B$18,2,0)*'2023-24'!H100*IF(G100="Y",-1,1))</f>
        <v/>
      </c>
    </row>
    <row r="101" spans="1:11" x14ac:dyDescent="0.35">
      <c r="A101" s="4" t="s">
        <v>82</v>
      </c>
      <c r="B101" s="28"/>
      <c r="C101" s="28"/>
      <c r="D101" s="1"/>
      <c r="E101" s="1"/>
      <c r="F101" s="1"/>
      <c r="G101" s="1"/>
      <c r="H101" s="2">
        <f t="shared" si="5"/>
        <v>164.63020833333334</v>
      </c>
      <c r="I101" s="3" t="str">
        <f t="shared" si="6"/>
        <v/>
      </c>
      <c r="J101" s="3" t="str">
        <f t="shared" si="7"/>
        <v/>
      </c>
      <c r="K101" s="54" t="str">
        <f>IF(F101="","",VLOOKUP(F101,$A$5:$B$18,2,0)*'2023-24'!H101*IF(G101="Y",-1,1))</f>
        <v/>
      </c>
    </row>
    <row r="102" spans="1:11" x14ac:dyDescent="0.35">
      <c r="A102" s="4" t="s">
        <v>83</v>
      </c>
      <c r="B102" s="28"/>
      <c r="C102" s="28"/>
      <c r="D102" s="1"/>
      <c r="E102" s="1"/>
      <c r="F102" s="1"/>
      <c r="G102" s="1"/>
      <c r="H102" s="2">
        <f t="shared" si="5"/>
        <v>164.63020833333334</v>
      </c>
      <c r="I102" s="3" t="str">
        <f t="shared" si="6"/>
        <v/>
      </c>
      <c r="J102" s="3" t="str">
        <f t="shared" si="7"/>
        <v/>
      </c>
      <c r="K102" s="54" t="str">
        <f>IF(F102="","",VLOOKUP(F102,$A$5:$B$18,2,0)*'2023-24'!H102*IF(G102="Y",-1,1))</f>
        <v/>
      </c>
    </row>
    <row r="103" spans="1:11" x14ac:dyDescent="0.35">
      <c r="A103" s="4" t="s">
        <v>84</v>
      </c>
      <c r="B103" s="28"/>
      <c r="C103" s="28"/>
      <c r="D103" s="1"/>
      <c r="E103" s="1"/>
      <c r="F103" s="1"/>
      <c r="G103" s="1"/>
      <c r="H103" s="2">
        <f t="shared" si="5"/>
        <v>164.63020833333334</v>
      </c>
      <c r="I103" s="3" t="str">
        <f t="shared" si="6"/>
        <v/>
      </c>
      <c r="J103" s="3" t="str">
        <f t="shared" si="7"/>
        <v/>
      </c>
      <c r="K103" s="54" t="str">
        <f>IF(F103="","",VLOOKUP(F103,$A$5:$B$18,2,0)*'2023-24'!H103*IF(G103="Y",-1,1))</f>
        <v/>
      </c>
    </row>
    <row r="104" spans="1:11" x14ac:dyDescent="0.35">
      <c r="A104" s="4" t="s">
        <v>85</v>
      </c>
      <c r="B104" s="28"/>
      <c r="C104" s="28"/>
      <c r="D104" s="1"/>
      <c r="E104" s="1"/>
      <c r="F104" s="1"/>
      <c r="G104" s="1"/>
      <c r="H104" s="2">
        <f t="shared" si="5"/>
        <v>164.63020833333334</v>
      </c>
      <c r="I104" s="3" t="str">
        <f t="shared" si="6"/>
        <v/>
      </c>
      <c r="J104" s="3" t="str">
        <f t="shared" si="7"/>
        <v/>
      </c>
      <c r="K104" s="54" t="str">
        <f>IF(F104="","",VLOOKUP(F104,$A$5:$B$18,2,0)*'2023-24'!H104*IF(G104="Y",-1,1))</f>
        <v/>
      </c>
    </row>
    <row r="105" spans="1:11" x14ac:dyDescent="0.35">
      <c r="A105" s="4" t="s">
        <v>86</v>
      </c>
      <c r="B105" s="28"/>
      <c r="C105" s="28"/>
      <c r="D105" s="1"/>
      <c r="E105" s="1"/>
      <c r="F105" s="1"/>
      <c r="G105" s="1"/>
      <c r="H105" s="2">
        <f t="shared" si="5"/>
        <v>164.63020833333334</v>
      </c>
      <c r="I105" s="3" t="str">
        <f t="shared" si="6"/>
        <v/>
      </c>
      <c r="J105" s="3" t="str">
        <f t="shared" si="7"/>
        <v/>
      </c>
      <c r="K105" s="54" t="str">
        <f>IF(F105="","",VLOOKUP(F105,$A$5:$B$18,2,0)*'2023-24'!H105*IF(G105="Y",-1,1))</f>
        <v/>
      </c>
    </row>
    <row r="106" spans="1:11" x14ac:dyDescent="0.35">
      <c r="A106" s="4" t="s">
        <v>87</v>
      </c>
      <c r="B106" s="28"/>
      <c r="C106" s="28"/>
      <c r="D106" s="1"/>
      <c r="E106" s="1"/>
      <c r="F106" s="1"/>
      <c r="G106" s="1"/>
      <c r="H106" s="2">
        <f t="shared" si="5"/>
        <v>164.63020833333334</v>
      </c>
      <c r="I106" s="3" t="str">
        <f t="shared" si="6"/>
        <v/>
      </c>
      <c r="J106" s="3" t="str">
        <f t="shared" si="7"/>
        <v/>
      </c>
      <c r="K106" s="54" t="str">
        <f>IF(F106="","",VLOOKUP(F106,$A$5:$B$18,2,0)*'2023-24'!H106*IF(G106="Y",-1,1))</f>
        <v/>
      </c>
    </row>
    <row r="107" spans="1:11" x14ac:dyDescent="0.35">
      <c r="A107" s="4" t="s">
        <v>88</v>
      </c>
      <c r="B107" s="28"/>
      <c r="C107" s="28"/>
      <c r="D107" s="1"/>
      <c r="E107" s="1"/>
      <c r="F107" s="1"/>
      <c r="G107" s="1"/>
      <c r="H107" s="2">
        <f t="shared" si="5"/>
        <v>164.63020833333334</v>
      </c>
      <c r="I107" s="3" t="str">
        <f t="shared" si="6"/>
        <v/>
      </c>
      <c r="J107" s="3" t="str">
        <f t="shared" si="7"/>
        <v/>
      </c>
      <c r="K107" s="54" t="str">
        <f>IF(F107="","",VLOOKUP(F107,$A$5:$B$18,2,0)*'2023-24'!H107*IF(G107="Y",-1,1))</f>
        <v/>
      </c>
    </row>
    <row r="108" spans="1:11" x14ac:dyDescent="0.35">
      <c r="A108" s="4" t="s">
        <v>89</v>
      </c>
      <c r="B108" s="28"/>
      <c r="C108" s="28"/>
      <c r="D108" s="1"/>
      <c r="E108" s="1"/>
      <c r="F108" s="1"/>
      <c r="G108" s="1"/>
      <c r="H108" s="2">
        <f t="shared" si="5"/>
        <v>164.63020833333334</v>
      </c>
      <c r="I108" s="3" t="str">
        <f t="shared" si="6"/>
        <v/>
      </c>
      <c r="J108" s="3" t="str">
        <f t="shared" si="7"/>
        <v/>
      </c>
      <c r="K108" s="54" t="str">
        <f>IF(F108="","",VLOOKUP(F108,$A$5:$B$18,2,0)*'2023-24'!H108*IF(G108="Y",-1,1))</f>
        <v/>
      </c>
    </row>
    <row r="109" spans="1:11" x14ac:dyDescent="0.35">
      <c r="A109" s="4" t="s">
        <v>90</v>
      </c>
      <c r="B109" s="28"/>
      <c r="C109" s="28"/>
      <c r="D109" s="1"/>
      <c r="E109" s="1"/>
      <c r="F109" s="1"/>
      <c r="G109" s="1"/>
      <c r="H109" s="2">
        <f t="shared" si="5"/>
        <v>164.63020833333334</v>
      </c>
      <c r="I109" s="3" t="str">
        <f t="shared" si="6"/>
        <v/>
      </c>
      <c r="J109" s="3" t="str">
        <f t="shared" si="7"/>
        <v/>
      </c>
      <c r="K109" s="54" t="str">
        <f>IF(F109="","",VLOOKUP(F109,$A$5:$B$18,2,0)*'2023-24'!H109*IF(G109="Y",-1,1))</f>
        <v/>
      </c>
    </row>
    <row r="110" spans="1:11" x14ac:dyDescent="0.35">
      <c r="A110" s="4" t="s">
        <v>91</v>
      </c>
      <c r="B110" s="28"/>
      <c r="C110" s="28"/>
      <c r="D110" s="1"/>
      <c r="E110" s="1"/>
      <c r="F110" s="1"/>
      <c r="G110" s="1"/>
      <c r="H110" s="2">
        <f t="shared" si="5"/>
        <v>164.63020833333334</v>
      </c>
      <c r="I110" s="3" t="str">
        <f t="shared" si="6"/>
        <v/>
      </c>
      <c r="J110" s="3" t="str">
        <f t="shared" si="7"/>
        <v/>
      </c>
      <c r="K110" s="54" t="str">
        <f>IF(F110="","",VLOOKUP(F110,$A$5:$B$18,2,0)*'2023-24'!H110*IF(G110="Y",-1,1))</f>
        <v/>
      </c>
    </row>
    <row r="111" spans="1:11" x14ac:dyDescent="0.35">
      <c r="A111" s="4" t="s">
        <v>92</v>
      </c>
      <c r="B111" s="28"/>
      <c r="C111" s="28"/>
      <c r="D111" s="1"/>
      <c r="E111" s="1"/>
      <c r="F111" s="1"/>
      <c r="G111" s="1"/>
      <c r="H111" s="2">
        <f t="shared" si="5"/>
        <v>164.63020833333334</v>
      </c>
      <c r="I111" s="3" t="str">
        <f t="shared" si="6"/>
        <v/>
      </c>
      <c r="J111" s="3" t="str">
        <f t="shared" si="7"/>
        <v/>
      </c>
      <c r="K111" s="54" t="str">
        <f>IF(F111="","",VLOOKUP(F111,$A$5:$B$18,2,0)*'2023-24'!H111*IF(G111="Y",-1,1))</f>
        <v/>
      </c>
    </row>
    <row r="112" spans="1:11" x14ac:dyDescent="0.35">
      <c r="A112" s="4" t="s">
        <v>93</v>
      </c>
      <c r="B112" s="28"/>
      <c r="C112" s="28"/>
      <c r="D112" s="1"/>
      <c r="E112" s="1"/>
      <c r="F112" s="1"/>
      <c r="G112" s="1"/>
      <c r="H112" s="2">
        <f t="shared" si="5"/>
        <v>164.63020833333334</v>
      </c>
      <c r="I112" s="3" t="str">
        <f t="shared" si="6"/>
        <v/>
      </c>
      <c r="J112" s="3" t="str">
        <f t="shared" si="7"/>
        <v/>
      </c>
      <c r="K112" s="54" t="str">
        <f>IF(F112="","",VLOOKUP(F112,$A$5:$B$18,2,0)*'2023-24'!H112*IF(G112="Y",-1,1))</f>
        <v/>
      </c>
    </row>
    <row r="113" spans="1:11" x14ac:dyDescent="0.35">
      <c r="A113" s="4" t="s">
        <v>94</v>
      </c>
      <c r="B113" s="28"/>
      <c r="C113" s="28"/>
      <c r="D113" s="1"/>
      <c r="E113" s="1"/>
      <c r="F113" s="1"/>
      <c r="G113" s="1"/>
      <c r="H113" s="2">
        <f t="shared" si="5"/>
        <v>164.63020833333334</v>
      </c>
      <c r="I113" s="3" t="str">
        <f t="shared" si="6"/>
        <v/>
      </c>
      <c r="J113" s="3" t="str">
        <f t="shared" si="7"/>
        <v/>
      </c>
      <c r="K113" s="54" t="str">
        <f>IF(F113="","",VLOOKUP(F113,$A$5:$B$18,2,0)*'2023-24'!H113*IF(G113="Y",-1,1))</f>
        <v/>
      </c>
    </row>
    <row r="114" spans="1:11" x14ac:dyDescent="0.35">
      <c r="A114" s="4" t="s">
        <v>95</v>
      </c>
      <c r="B114" s="28"/>
      <c r="C114" s="28"/>
      <c r="D114" s="1"/>
      <c r="E114" s="1"/>
      <c r="F114" s="1"/>
      <c r="G114" s="1"/>
      <c r="H114" s="2">
        <f t="shared" si="5"/>
        <v>164.63020833333334</v>
      </c>
      <c r="I114" s="3" t="str">
        <f t="shared" si="6"/>
        <v/>
      </c>
      <c r="J114" s="3" t="str">
        <f t="shared" si="7"/>
        <v/>
      </c>
      <c r="K114" s="54" t="str">
        <f>IF(F114="","",VLOOKUP(F114,$A$5:$B$18,2,0)*'2023-24'!H114*IF(G114="Y",-1,1))</f>
        <v/>
      </c>
    </row>
    <row r="115" spans="1:11" x14ac:dyDescent="0.35">
      <c r="A115" s="4" t="s">
        <v>96</v>
      </c>
      <c r="B115" s="28"/>
      <c r="C115" s="28"/>
      <c r="D115" s="1"/>
      <c r="E115" s="1"/>
      <c r="F115" s="1"/>
      <c r="G115" s="1"/>
      <c r="H115" s="2">
        <f t="shared" si="5"/>
        <v>164.63020833333334</v>
      </c>
      <c r="I115" s="3" t="str">
        <f t="shared" si="6"/>
        <v/>
      </c>
      <c r="J115" s="3" t="str">
        <f t="shared" si="7"/>
        <v/>
      </c>
      <c r="K115" s="54" t="str">
        <f>IF(F115="","",VLOOKUP(F115,$A$5:$B$18,2,0)*'2023-24'!H115*IF(G115="Y",-1,1))</f>
        <v/>
      </c>
    </row>
    <row r="116" spans="1:11" x14ac:dyDescent="0.35">
      <c r="A116" s="4" t="s">
        <v>97</v>
      </c>
      <c r="B116" s="28"/>
      <c r="C116" s="28"/>
      <c r="D116" s="1"/>
      <c r="E116" s="1"/>
      <c r="F116" s="1"/>
      <c r="G116" s="1"/>
      <c r="H116" s="2">
        <f t="shared" si="5"/>
        <v>164.63020833333334</v>
      </c>
      <c r="I116" s="3" t="str">
        <f t="shared" si="6"/>
        <v/>
      </c>
      <c r="J116" s="3" t="str">
        <f t="shared" si="7"/>
        <v/>
      </c>
      <c r="K116" s="54" t="str">
        <f>IF(F116="","",VLOOKUP(F116,$A$5:$B$18,2,0)*'2023-24'!H116*IF(G116="Y",-1,1))</f>
        <v/>
      </c>
    </row>
    <row r="117" spans="1:11" x14ac:dyDescent="0.35">
      <c r="A117" s="4" t="s">
        <v>98</v>
      </c>
      <c r="B117" s="28"/>
      <c r="C117" s="28"/>
      <c r="D117" s="1"/>
      <c r="E117" s="1"/>
      <c r="F117" s="1"/>
      <c r="G117" s="1"/>
      <c r="H117" s="2">
        <f t="shared" si="5"/>
        <v>164.63020833333334</v>
      </c>
      <c r="I117" s="3" t="str">
        <f t="shared" si="6"/>
        <v/>
      </c>
      <c r="J117" s="3" t="str">
        <f t="shared" si="7"/>
        <v/>
      </c>
      <c r="K117" s="54" t="str">
        <f>IF(F117="","",VLOOKUP(F117,$A$5:$B$18,2,0)*'2023-24'!H117*IF(G117="Y",-1,1))</f>
        <v/>
      </c>
    </row>
    <row r="118" spans="1:11" x14ac:dyDescent="0.35">
      <c r="A118" s="4" t="s">
        <v>99</v>
      </c>
      <c r="B118" s="28"/>
      <c r="C118" s="28"/>
      <c r="D118" s="1"/>
      <c r="E118" s="1"/>
      <c r="F118" s="1"/>
      <c r="G118" s="1"/>
      <c r="H118" s="2">
        <f t="shared" si="5"/>
        <v>164.63020833333334</v>
      </c>
      <c r="I118" s="3" t="str">
        <f t="shared" si="6"/>
        <v/>
      </c>
      <c r="J118" s="3" t="str">
        <f t="shared" si="7"/>
        <v/>
      </c>
      <c r="K118" s="54" t="str">
        <f>IF(F118="","",VLOOKUP(F118,$A$5:$B$18,2,0)*'2023-24'!H118*IF(G118="Y",-1,1))</f>
        <v/>
      </c>
    </row>
    <row r="119" spans="1:11" x14ac:dyDescent="0.35">
      <c r="A119" s="4" t="s">
        <v>100</v>
      </c>
      <c r="B119" s="28"/>
      <c r="C119" s="28"/>
      <c r="D119" s="1"/>
      <c r="E119" s="1"/>
      <c r="F119" s="1"/>
      <c r="G119" s="1"/>
      <c r="H119" s="2">
        <f t="shared" si="5"/>
        <v>164.63020833333334</v>
      </c>
      <c r="I119" s="3" t="str">
        <f t="shared" si="6"/>
        <v/>
      </c>
      <c r="J119" s="3" t="str">
        <f t="shared" si="7"/>
        <v/>
      </c>
      <c r="K119" s="54" t="str">
        <f>IF(F119="","",VLOOKUP(F119,$A$5:$B$18,2,0)*'2023-24'!H119*IF(G119="Y",-1,1))</f>
        <v/>
      </c>
    </row>
    <row r="120" spans="1:11" x14ac:dyDescent="0.35">
      <c r="A120" s="4" t="s">
        <v>101</v>
      </c>
      <c r="B120" s="28"/>
      <c r="C120" s="28"/>
      <c r="D120" s="1"/>
      <c r="E120" s="1"/>
      <c r="F120" s="1"/>
      <c r="G120" s="1"/>
      <c r="H120" s="2">
        <f t="shared" si="5"/>
        <v>164.63020833333334</v>
      </c>
      <c r="I120" s="3" t="str">
        <f t="shared" si="6"/>
        <v/>
      </c>
      <c r="J120" s="3" t="str">
        <f t="shared" si="7"/>
        <v/>
      </c>
      <c r="K120" s="54" t="str">
        <f>IF(F120="","",VLOOKUP(F120,$A$5:$B$18,2,0)*'2023-24'!H120*IF(G120="Y",-1,1))</f>
        <v/>
      </c>
    </row>
    <row r="121" spans="1:11" x14ac:dyDescent="0.35">
      <c r="A121" s="4" t="s">
        <v>102</v>
      </c>
      <c r="B121" s="28"/>
      <c r="C121" s="28"/>
      <c r="D121" s="1"/>
      <c r="E121" s="1"/>
      <c r="F121" s="1"/>
      <c r="G121" s="1"/>
      <c r="H121" s="2">
        <f t="shared" si="5"/>
        <v>164.63020833333334</v>
      </c>
      <c r="I121" s="3" t="str">
        <f t="shared" si="6"/>
        <v/>
      </c>
      <c r="J121" s="3" t="str">
        <f t="shared" si="7"/>
        <v/>
      </c>
      <c r="K121" s="54" t="str">
        <f>IF(F121="","",VLOOKUP(F121,$A$5:$B$18,2,0)*'2023-24'!H121*IF(G121="Y",-1,1))</f>
        <v/>
      </c>
    </row>
  </sheetData>
  <sheetProtection sheet="1" formatCells="0"/>
  <conditionalFormatting sqref="D28:F121">
    <cfRule type="expression" dxfId="7" priority="10">
      <formula>COUNTBLANK($D28:$F28)&lt;2</formula>
    </cfRule>
  </conditionalFormatting>
  <conditionalFormatting sqref="D22:F22">
    <cfRule type="expression" dxfId="6" priority="6">
      <formula>COUNTBLANK($D22:$F22)&lt;2</formula>
    </cfRule>
  </conditionalFormatting>
  <conditionalFormatting sqref="D23:E23">
    <cfRule type="expression" dxfId="5" priority="5">
      <formula>COUNTBLANK($D23:$F23)&lt;2</formula>
    </cfRule>
  </conditionalFormatting>
  <conditionalFormatting sqref="D24:E25">
    <cfRule type="expression" dxfId="4" priority="4">
      <formula>COUNTBLANK($D24:$F24)&lt;2</formula>
    </cfRule>
  </conditionalFormatting>
  <conditionalFormatting sqref="D26:F26">
    <cfRule type="expression" dxfId="3" priority="3">
      <formula>COUNTBLANK($D26:$F26)&lt;2</formula>
    </cfRule>
  </conditionalFormatting>
  <conditionalFormatting sqref="D27:F27">
    <cfRule type="expression" dxfId="2" priority="2">
      <formula>COUNTBLANK($D27:$F27)&lt;2</formula>
    </cfRule>
  </conditionalFormatting>
  <conditionalFormatting sqref="F23:F25">
    <cfRule type="expression" dxfId="1" priority="1">
      <formula>COUNTBLANK($D23:$F23)&lt;2</formula>
    </cfRule>
  </conditionalFormatting>
  <dataValidations count="3">
    <dataValidation type="list" allowBlank="1" showInputMessage="1" showErrorMessage="1" sqref="G22:G121" xr:uid="{77E10AF9-A376-46C3-801B-F7F4DACCB81E}">
      <formula1>"Y,N"</formula1>
    </dataValidation>
    <dataValidation type="list" allowBlank="1" showInputMessage="1" showErrorMessage="1" sqref="F22:F121" xr:uid="{44D2368C-2C1B-4D83-A7D2-1E912A0CB6BF}">
      <formula1>"0,1,2,3,4,4+,5,5+,6,7,8,9,10"</formula1>
    </dataValidation>
    <dataValidation type="date" allowBlank="1" showInputMessage="1" showErrorMessage="1" sqref="B22:C121" xr:uid="{52E6DB6E-8FD2-450F-99FA-0817B52EC0EA}">
      <formula1>45017</formula1>
      <formula2>45382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D511E-4C02-4150-95F8-7C655F0C161E}">
  <sheetPr codeName="Sheet9">
    <tabColor theme="7"/>
  </sheetPr>
  <dimension ref="A1:L121"/>
  <sheetViews>
    <sheetView tabSelected="1" topLeftCell="A12" zoomScaleNormal="100" workbookViewId="0">
      <selection activeCell="C19" sqref="C19"/>
    </sheetView>
  </sheetViews>
  <sheetFormatPr defaultRowHeight="15.5" x14ac:dyDescent="0.35"/>
  <cols>
    <col min="1" max="1" width="20.69140625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51" t="s">
        <v>150</v>
      </c>
      <c r="B1" s="42"/>
      <c r="C1" s="42"/>
      <c r="D1" s="42"/>
      <c r="E1" s="42"/>
      <c r="F1" s="42"/>
      <c r="G1" s="42"/>
      <c r="H1" s="43"/>
      <c r="I1" s="43"/>
      <c r="J1" s="43"/>
      <c r="K1" s="43"/>
    </row>
    <row r="2" spans="1:11" x14ac:dyDescent="0.35">
      <c r="A2" s="52" t="s">
        <v>148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.5" customHeight="1" x14ac:dyDescent="0.35">
      <c r="A3" s="52" t="s">
        <v>151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5">
        <v>7</v>
      </c>
      <c r="B15" s="12">
        <v>20000</v>
      </c>
    </row>
    <row r="16" spans="1:11" x14ac:dyDescent="0.35">
      <c r="A16" s="15">
        <v>8</v>
      </c>
      <c r="B16" s="12">
        <v>25000</v>
      </c>
    </row>
    <row r="17" spans="1:12" x14ac:dyDescent="0.35">
      <c r="A17" s="15">
        <v>9</v>
      </c>
      <c r="B17" s="12">
        <v>30000</v>
      </c>
    </row>
    <row r="18" spans="1:12" x14ac:dyDescent="0.35">
      <c r="A18" s="15">
        <v>10</v>
      </c>
      <c r="B18" s="12">
        <v>40000</v>
      </c>
    </row>
    <row r="19" spans="1:12" x14ac:dyDescent="0.35">
      <c r="A19" s="10"/>
      <c r="D19" s="47"/>
      <c r="G19" s="48"/>
    </row>
    <row r="20" spans="1:12" ht="43.5" customHeight="1" x14ac:dyDescent="0.35">
      <c r="D20" s="46" t="s">
        <v>103</v>
      </c>
      <c r="E20" s="46"/>
      <c r="F20" s="46"/>
      <c r="G20" s="56" t="s">
        <v>156</v>
      </c>
      <c r="H20" s="55"/>
      <c r="I20" s="57">
        <f>SUM(I22:I121)</f>
        <v>0</v>
      </c>
      <c r="J20" s="57">
        <f t="shared" ref="J20:K20" si="0">SUM(J22:J121)</f>
        <v>0</v>
      </c>
      <c r="K20" s="57">
        <f t="shared" si="0"/>
        <v>2700</v>
      </c>
    </row>
    <row r="21" spans="1:12" ht="65" customHeight="1" x14ac:dyDescent="0.35">
      <c r="A21" s="40" t="s">
        <v>0</v>
      </c>
      <c r="B21" s="40" t="s">
        <v>120</v>
      </c>
      <c r="C21" s="40" t="s">
        <v>121</v>
      </c>
      <c r="D21" s="40" t="s">
        <v>122</v>
      </c>
      <c r="E21" s="40" t="s">
        <v>124</v>
      </c>
      <c r="F21" s="40" t="s">
        <v>16</v>
      </c>
      <c r="G21" s="40" t="s">
        <v>127</v>
      </c>
      <c r="H21" s="9"/>
      <c r="I21" s="40" t="s">
        <v>125</v>
      </c>
      <c r="J21" s="40" t="s">
        <v>126</v>
      </c>
      <c r="K21" s="40" t="s">
        <v>123</v>
      </c>
    </row>
    <row r="22" spans="1:12" x14ac:dyDescent="0.35">
      <c r="A22" s="4" t="s">
        <v>1</v>
      </c>
      <c r="B22" s="28">
        <v>45383</v>
      </c>
      <c r="C22" s="28">
        <v>45747</v>
      </c>
      <c r="D22" s="1"/>
      <c r="E22" s="1"/>
      <c r="F22" s="1">
        <v>2</v>
      </c>
      <c r="G22" s="1"/>
      <c r="H22" s="2">
        <f t="shared" ref="H22:H53" si="1">IF(C22="",NETWORKDAYS(B22,"31/03/2025",Holidays),IF(C22&gt;DATE(2025,3,31),NETWORKDAYS(B22,"31/03/2025",Holidays),NETWORKDAYS(B22,C22,Holidays)))/197</f>
        <v>1</v>
      </c>
      <c r="I22" s="3" t="str">
        <f>IF(D22="","",IF(ROUND(((D22*$B$4)-6000)*H22,0)&lt;0,0,ROUND(((D22*$B$4)-6000)*H22*IF(G22="Y",-1,1),0)))</f>
        <v/>
      </c>
      <c r="J22" s="3" t="str">
        <f>IF(E22="","",ROUND(((E22*$B$4))*H22*IF(G22="Y",-1,1),0))</f>
        <v/>
      </c>
      <c r="K22" s="53">
        <f>IF(F22="","",ROUND(VLOOKUP(F22,$A$5:$B$18,2,0)*'2024-25'!H22*IF(G22="Y",-1,1),2))</f>
        <v>2700</v>
      </c>
    </row>
    <row r="23" spans="1:12" x14ac:dyDescent="0.35">
      <c r="A23" s="4" t="s">
        <v>2</v>
      </c>
      <c r="B23" s="28"/>
      <c r="C23" s="28"/>
      <c r="D23" s="1"/>
      <c r="E23" s="1"/>
      <c r="F23" s="1"/>
      <c r="G23" s="1"/>
      <c r="H23" s="2">
        <f t="shared" si="1"/>
        <v>161.45177664974619</v>
      </c>
      <c r="I23" s="3" t="str">
        <f t="shared" ref="I23:I86" si="2">IF(D23="","",IF(ROUND(((D23*$B$4)-6000)*H23,0)&lt;0,0,ROUND(((D23*$B$4)-6000)*H23*IF(G23="Y",-1,1),0)))</f>
        <v/>
      </c>
      <c r="J23" s="3" t="str">
        <f t="shared" ref="J23:J86" si="3">IF(E23="","",ROUND(((E23*$B$4))*H23*IF(G23="Y",-1,1),0))</f>
        <v/>
      </c>
      <c r="K23" s="53" t="str">
        <f>IF(F23="","",ROUND(VLOOKUP(F23,$A$5:$B$18,2,0)*'2024-25'!H23*IF(G23="Y",-1,1),2))</f>
        <v/>
      </c>
    </row>
    <row r="24" spans="1:12" x14ac:dyDescent="0.35">
      <c r="A24" s="4" t="s">
        <v>3</v>
      </c>
      <c r="B24" s="28"/>
      <c r="C24" s="28"/>
      <c r="D24" s="1"/>
      <c r="E24" s="1"/>
      <c r="F24" s="1"/>
      <c r="G24" s="1"/>
      <c r="H24" s="2">
        <f t="shared" si="1"/>
        <v>161.45177664974619</v>
      </c>
      <c r="I24" s="3" t="str">
        <f t="shared" si="2"/>
        <v/>
      </c>
      <c r="J24" s="3" t="str">
        <f t="shared" si="3"/>
        <v/>
      </c>
      <c r="K24" s="53" t="str">
        <f>IF(F24="","",ROUND(VLOOKUP(F24,$A$5:$B$18,2,0)*'2024-25'!H24*IF(G24="Y",-1,1),2))</f>
        <v/>
      </c>
    </row>
    <row r="25" spans="1:12" x14ac:dyDescent="0.35">
      <c r="A25" s="4" t="s">
        <v>4</v>
      </c>
      <c r="B25" s="28"/>
      <c r="C25" s="28"/>
      <c r="D25" s="1"/>
      <c r="E25" s="1"/>
      <c r="F25" s="1"/>
      <c r="G25" s="1"/>
      <c r="H25" s="2">
        <f t="shared" si="1"/>
        <v>161.45177664974619</v>
      </c>
      <c r="I25" s="3" t="str">
        <f t="shared" si="2"/>
        <v/>
      </c>
      <c r="J25" s="3" t="str">
        <f t="shared" si="3"/>
        <v/>
      </c>
      <c r="K25" s="53" t="str">
        <f>IF(F25="","",ROUND(VLOOKUP(F25,$A$5:$B$18,2,0)*'2024-25'!H25*IF(G25="Y",-1,1),2))</f>
        <v/>
      </c>
    </row>
    <row r="26" spans="1:12" x14ac:dyDescent="0.35">
      <c r="A26" s="4" t="s">
        <v>5</v>
      </c>
      <c r="B26" s="28"/>
      <c r="C26" s="28"/>
      <c r="D26" s="1"/>
      <c r="E26" s="1"/>
      <c r="F26" s="1"/>
      <c r="G26" s="1"/>
      <c r="H26" s="2">
        <f t="shared" si="1"/>
        <v>161.45177664974619</v>
      </c>
      <c r="I26" s="3" t="str">
        <f t="shared" si="2"/>
        <v/>
      </c>
      <c r="J26" s="3" t="str">
        <f t="shared" si="3"/>
        <v/>
      </c>
      <c r="K26" s="53" t="str">
        <f>IF(F26="","",ROUND(VLOOKUP(F26,$A$5:$B$18,2,0)*'2024-25'!H26*IF(G26="Y",-1,1),2))</f>
        <v/>
      </c>
      <c r="L26" s="30"/>
    </row>
    <row r="27" spans="1:12" x14ac:dyDescent="0.35">
      <c r="A27" s="4" t="s">
        <v>6</v>
      </c>
      <c r="B27" s="28"/>
      <c r="C27" s="28"/>
      <c r="D27" s="1"/>
      <c r="E27" s="1"/>
      <c r="F27" s="1"/>
      <c r="G27" s="1"/>
      <c r="H27" s="2">
        <f t="shared" si="1"/>
        <v>161.45177664974619</v>
      </c>
      <c r="I27" s="3" t="str">
        <f t="shared" si="2"/>
        <v/>
      </c>
      <c r="J27" s="3" t="str">
        <f t="shared" si="3"/>
        <v/>
      </c>
      <c r="K27" s="53" t="str">
        <f>IF(F27="","",ROUND(VLOOKUP(F27,$A$5:$B$18,2,0)*'2024-25'!H27*IF(G27="Y",-1,1),2))</f>
        <v/>
      </c>
    </row>
    <row r="28" spans="1:12" x14ac:dyDescent="0.35">
      <c r="A28" s="4" t="s">
        <v>7</v>
      </c>
      <c r="B28" s="28"/>
      <c r="C28" s="28"/>
      <c r="D28" s="1"/>
      <c r="E28" s="1"/>
      <c r="F28" s="1"/>
      <c r="G28" s="1"/>
      <c r="H28" s="2">
        <f t="shared" si="1"/>
        <v>161.45177664974619</v>
      </c>
      <c r="I28" s="3" t="str">
        <f t="shared" si="2"/>
        <v/>
      </c>
      <c r="J28" s="3" t="str">
        <f t="shared" si="3"/>
        <v/>
      </c>
      <c r="K28" s="53" t="str">
        <f>IF(F28="","",ROUND(VLOOKUP(F28,$A$5:$B$18,2,0)*'2024-25'!H28*IF(G28="Y",-1,1),2))</f>
        <v/>
      </c>
    </row>
    <row r="29" spans="1:12" x14ac:dyDescent="0.35">
      <c r="A29" s="4" t="s">
        <v>8</v>
      </c>
      <c r="B29" s="28"/>
      <c r="C29" s="28"/>
      <c r="D29" s="1"/>
      <c r="E29" s="1"/>
      <c r="F29" s="1"/>
      <c r="G29" s="1"/>
      <c r="H29" s="2">
        <f t="shared" si="1"/>
        <v>161.45177664974619</v>
      </c>
      <c r="I29" s="3" t="str">
        <f t="shared" si="2"/>
        <v/>
      </c>
      <c r="J29" s="3" t="str">
        <f t="shared" si="3"/>
        <v/>
      </c>
      <c r="K29" s="53" t="str">
        <f>IF(F29="","",ROUND(VLOOKUP(F29,$A$5:$B$18,2,0)*'2024-25'!H29*IF(G29="Y",-1,1),2))</f>
        <v/>
      </c>
    </row>
    <row r="30" spans="1:12" x14ac:dyDescent="0.35">
      <c r="A30" s="4" t="s">
        <v>9</v>
      </c>
      <c r="B30" s="28"/>
      <c r="C30" s="28"/>
      <c r="D30" s="1"/>
      <c r="E30" s="1"/>
      <c r="F30" s="1"/>
      <c r="G30" s="1"/>
      <c r="H30" s="2">
        <f t="shared" si="1"/>
        <v>161.45177664974619</v>
      </c>
      <c r="I30" s="3" t="str">
        <f t="shared" si="2"/>
        <v/>
      </c>
      <c r="J30" s="3" t="str">
        <f t="shared" si="3"/>
        <v/>
      </c>
      <c r="K30" s="53" t="str">
        <f>IF(F30="","",ROUND(VLOOKUP(F30,$A$5:$B$18,2,0)*'2024-25'!H30*IF(G30="Y",-1,1),2))</f>
        <v/>
      </c>
    </row>
    <row r="31" spans="1:12" x14ac:dyDescent="0.35">
      <c r="A31" s="4" t="s">
        <v>10</v>
      </c>
      <c r="B31" s="28"/>
      <c r="C31" s="28"/>
      <c r="D31" s="1"/>
      <c r="E31" s="1"/>
      <c r="F31" s="1"/>
      <c r="G31" s="1"/>
      <c r="H31" s="2">
        <f t="shared" si="1"/>
        <v>161.45177664974619</v>
      </c>
      <c r="I31" s="3" t="str">
        <f t="shared" si="2"/>
        <v/>
      </c>
      <c r="J31" s="3" t="str">
        <f t="shared" si="3"/>
        <v/>
      </c>
      <c r="K31" s="53" t="str">
        <f>IF(F31="","",ROUND(VLOOKUP(F31,$A$5:$B$18,2,0)*'2024-25'!H31*IF(G31="Y",-1,1),2))</f>
        <v/>
      </c>
    </row>
    <row r="32" spans="1:12" x14ac:dyDescent="0.35">
      <c r="A32" s="4" t="s">
        <v>11</v>
      </c>
      <c r="B32" s="28"/>
      <c r="C32" s="28"/>
      <c r="D32" s="1"/>
      <c r="E32" s="1"/>
      <c r="F32" s="1"/>
      <c r="G32" s="1"/>
      <c r="H32" s="2">
        <f t="shared" si="1"/>
        <v>161.45177664974619</v>
      </c>
      <c r="I32" s="3" t="str">
        <f t="shared" si="2"/>
        <v/>
      </c>
      <c r="J32" s="3" t="str">
        <f t="shared" si="3"/>
        <v/>
      </c>
      <c r="K32" s="53" t="str">
        <f>IF(F32="","",ROUND(VLOOKUP(F32,$A$5:$B$18,2,0)*'2024-25'!H32*IF(G32="Y",-1,1),2))</f>
        <v/>
      </c>
    </row>
    <row r="33" spans="1:11" x14ac:dyDescent="0.35">
      <c r="A33" s="4" t="s">
        <v>12</v>
      </c>
      <c r="B33" s="28"/>
      <c r="C33" s="28"/>
      <c r="D33" s="1"/>
      <c r="E33" s="1"/>
      <c r="F33" s="1"/>
      <c r="G33" s="1"/>
      <c r="H33" s="2">
        <f t="shared" si="1"/>
        <v>161.45177664974619</v>
      </c>
      <c r="I33" s="3" t="str">
        <f t="shared" si="2"/>
        <v/>
      </c>
      <c r="J33" s="3" t="str">
        <f t="shared" si="3"/>
        <v/>
      </c>
      <c r="K33" s="53" t="str">
        <f>IF(F33="","",ROUND(VLOOKUP(F33,$A$5:$B$18,2,0)*'2024-25'!H33*IF(G33="Y",-1,1),2))</f>
        <v/>
      </c>
    </row>
    <row r="34" spans="1:11" x14ac:dyDescent="0.35">
      <c r="A34" s="4" t="s">
        <v>13</v>
      </c>
      <c r="B34" s="28"/>
      <c r="C34" s="28"/>
      <c r="D34" s="1"/>
      <c r="E34" s="1"/>
      <c r="F34" s="1"/>
      <c r="G34" s="1"/>
      <c r="H34" s="2">
        <f t="shared" si="1"/>
        <v>161.45177664974619</v>
      </c>
      <c r="I34" s="3" t="str">
        <f t="shared" si="2"/>
        <v/>
      </c>
      <c r="J34" s="3" t="str">
        <f t="shared" si="3"/>
        <v/>
      </c>
      <c r="K34" s="53" t="str">
        <f>IF(F34="","",ROUND(VLOOKUP(F34,$A$5:$B$18,2,0)*'2024-25'!H34*IF(G34="Y",-1,1),2))</f>
        <v/>
      </c>
    </row>
    <row r="35" spans="1:11" x14ac:dyDescent="0.35">
      <c r="A35" s="4" t="s">
        <v>14</v>
      </c>
      <c r="B35" s="28"/>
      <c r="C35" s="28"/>
      <c r="D35" s="1"/>
      <c r="E35" s="1"/>
      <c r="F35" s="1"/>
      <c r="G35" s="1"/>
      <c r="H35" s="2">
        <f t="shared" si="1"/>
        <v>161.45177664974619</v>
      </c>
      <c r="I35" s="3" t="str">
        <f t="shared" si="2"/>
        <v/>
      </c>
      <c r="J35" s="3" t="str">
        <f t="shared" si="3"/>
        <v/>
      </c>
      <c r="K35" s="53" t="str">
        <f>IF(F35="","",ROUND(VLOOKUP(F35,$A$5:$B$18,2,0)*'2024-25'!H35*IF(G35="Y",-1,1),2))</f>
        <v/>
      </c>
    </row>
    <row r="36" spans="1:11" x14ac:dyDescent="0.35">
      <c r="A36" s="4" t="s">
        <v>15</v>
      </c>
      <c r="B36" s="28"/>
      <c r="C36" s="28"/>
      <c r="D36" s="1"/>
      <c r="E36" s="1"/>
      <c r="F36" s="1"/>
      <c r="G36" s="1"/>
      <c r="H36" s="2">
        <f t="shared" si="1"/>
        <v>161.45177664974619</v>
      </c>
      <c r="I36" s="3" t="str">
        <f t="shared" si="2"/>
        <v/>
      </c>
      <c r="J36" s="3" t="str">
        <f t="shared" si="3"/>
        <v/>
      </c>
      <c r="K36" s="53" t="str">
        <f>IF(F36="","",ROUND(VLOOKUP(F36,$A$5:$B$18,2,0)*'2024-25'!H36*IF(G36="Y",-1,1),2))</f>
        <v/>
      </c>
    </row>
    <row r="37" spans="1:11" x14ac:dyDescent="0.35">
      <c r="A37" s="4" t="s">
        <v>18</v>
      </c>
      <c r="B37" s="28"/>
      <c r="C37" s="28"/>
      <c r="D37" s="1"/>
      <c r="E37" s="1"/>
      <c r="F37" s="1"/>
      <c r="G37" s="1"/>
      <c r="H37" s="2">
        <f t="shared" si="1"/>
        <v>161.45177664974619</v>
      </c>
      <c r="I37" s="3" t="str">
        <f t="shared" si="2"/>
        <v/>
      </c>
      <c r="J37" s="3" t="str">
        <f t="shared" si="3"/>
        <v/>
      </c>
      <c r="K37" s="53" t="str">
        <f>IF(F37="","",ROUND(VLOOKUP(F37,$A$5:$B$18,2,0)*'2024-25'!H37*IF(G37="Y",-1,1),2))</f>
        <v/>
      </c>
    </row>
    <row r="38" spans="1:11" x14ac:dyDescent="0.35">
      <c r="A38" s="4" t="s">
        <v>19</v>
      </c>
      <c r="B38" s="28"/>
      <c r="C38" s="28"/>
      <c r="D38" s="1"/>
      <c r="E38" s="1"/>
      <c r="F38" s="1"/>
      <c r="G38" s="1"/>
      <c r="H38" s="2">
        <f t="shared" si="1"/>
        <v>161.45177664974619</v>
      </c>
      <c r="I38" s="3" t="str">
        <f t="shared" si="2"/>
        <v/>
      </c>
      <c r="J38" s="3" t="str">
        <f t="shared" si="3"/>
        <v/>
      </c>
      <c r="K38" s="53" t="str">
        <f>IF(F38="","",ROUND(VLOOKUP(F38,$A$5:$B$18,2,0)*'2024-25'!H38*IF(G38="Y",-1,1),2))</f>
        <v/>
      </c>
    </row>
    <row r="39" spans="1:11" x14ac:dyDescent="0.35">
      <c r="A39" s="4" t="s">
        <v>20</v>
      </c>
      <c r="B39" s="28"/>
      <c r="C39" s="28"/>
      <c r="D39" s="1"/>
      <c r="E39" s="1"/>
      <c r="F39" s="1"/>
      <c r="G39" s="1"/>
      <c r="H39" s="2">
        <f t="shared" si="1"/>
        <v>161.45177664974619</v>
      </c>
      <c r="I39" s="3" t="str">
        <f t="shared" si="2"/>
        <v/>
      </c>
      <c r="J39" s="3" t="str">
        <f t="shared" si="3"/>
        <v/>
      </c>
      <c r="K39" s="53" t="str">
        <f>IF(F39="","",ROUND(VLOOKUP(F39,$A$5:$B$18,2,0)*'2024-25'!H39*IF(G39="Y",-1,1),2))</f>
        <v/>
      </c>
    </row>
    <row r="40" spans="1:11" x14ac:dyDescent="0.35">
      <c r="A40" s="4" t="s">
        <v>21</v>
      </c>
      <c r="B40" s="28"/>
      <c r="C40" s="28"/>
      <c r="D40" s="1"/>
      <c r="E40" s="1"/>
      <c r="F40" s="1"/>
      <c r="G40" s="1"/>
      <c r="H40" s="2">
        <f t="shared" si="1"/>
        <v>161.45177664974619</v>
      </c>
      <c r="I40" s="3" t="str">
        <f t="shared" si="2"/>
        <v/>
      </c>
      <c r="J40" s="3" t="str">
        <f t="shared" si="3"/>
        <v/>
      </c>
      <c r="K40" s="53" t="str">
        <f>IF(F40="","",ROUND(VLOOKUP(F40,$A$5:$B$18,2,0)*'2024-25'!H40*IF(G40="Y",-1,1),2))</f>
        <v/>
      </c>
    </row>
    <row r="41" spans="1:11" x14ac:dyDescent="0.35">
      <c r="A41" s="4" t="s">
        <v>22</v>
      </c>
      <c r="B41" s="28"/>
      <c r="C41" s="28"/>
      <c r="D41" s="1"/>
      <c r="E41" s="1"/>
      <c r="F41" s="1"/>
      <c r="G41" s="1"/>
      <c r="H41" s="2">
        <f t="shared" si="1"/>
        <v>161.45177664974619</v>
      </c>
      <c r="I41" s="3" t="str">
        <f t="shared" si="2"/>
        <v/>
      </c>
      <c r="J41" s="3" t="str">
        <f t="shared" si="3"/>
        <v/>
      </c>
      <c r="K41" s="53" t="str">
        <f>IF(F41="","",ROUND(VLOOKUP(F41,$A$5:$B$18,2,0)*'2024-25'!H41*IF(G41="Y",-1,1),2))</f>
        <v/>
      </c>
    </row>
    <row r="42" spans="1:11" x14ac:dyDescent="0.35">
      <c r="A42" s="4" t="s">
        <v>23</v>
      </c>
      <c r="B42" s="28"/>
      <c r="C42" s="28"/>
      <c r="D42" s="1"/>
      <c r="E42" s="1"/>
      <c r="F42" s="1"/>
      <c r="G42" s="1"/>
      <c r="H42" s="2">
        <f t="shared" si="1"/>
        <v>161.45177664974619</v>
      </c>
      <c r="I42" s="3" t="str">
        <f t="shared" si="2"/>
        <v/>
      </c>
      <c r="J42" s="3" t="str">
        <f t="shared" si="3"/>
        <v/>
      </c>
      <c r="K42" s="53" t="str">
        <f>IF(F42="","",ROUND(VLOOKUP(F42,$A$5:$B$18,2,0)*'2024-25'!H42*IF(G42="Y",-1,1),2))</f>
        <v/>
      </c>
    </row>
    <row r="43" spans="1:11" x14ac:dyDescent="0.35">
      <c r="A43" s="4" t="s">
        <v>24</v>
      </c>
      <c r="B43" s="28"/>
      <c r="C43" s="28"/>
      <c r="D43" s="1"/>
      <c r="E43" s="1"/>
      <c r="F43" s="1"/>
      <c r="G43" s="1"/>
      <c r="H43" s="2">
        <f t="shared" si="1"/>
        <v>161.45177664974619</v>
      </c>
      <c r="I43" s="3" t="str">
        <f t="shared" si="2"/>
        <v/>
      </c>
      <c r="J43" s="3" t="str">
        <f t="shared" si="3"/>
        <v/>
      </c>
      <c r="K43" s="53" t="str">
        <f>IF(F43="","",ROUND(VLOOKUP(F43,$A$5:$B$18,2,0)*'2024-25'!H43*IF(G43="Y",-1,1),2))</f>
        <v/>
      </c>
    </row>
    <row r="44" spans="1:11" x14ac:dyDescent="0.35">
      <c r="A44" s="4" t="s">
        <v>25</v>
      </c>
      <c r="B44" s="28"/>
      <c r="C44" s="28"/>
      <c r="D44" s="1"/>
      <c r="E44" s="1"/>
      <c r="F44" s="1"/>
      <c r="G44" s="1"/>
      <c r="H44" s="2">
        <f t="shared" si="1"/>
        <v>161.45177664974619</v>
      </c>
      <c r="I44" s="3" t="str">
        <f t="shared" si="2"/>
        <v/>
      </c>
      <c r="J44" s="3" t="str">
        <f t="shared" si="3"/>
        <v/>
      </c>
      <c r="K44" s="53" t="str">
        <f>IF(F44="","",ROUND(VLOOKUP(F44,$A$5:$B$18,2,0)*'2024-25'!H44*IF(G44="Y",-1,1),2))</f>
        <v/>
      </c>
    </row>
    <row r="45" spans="1:11" x14ac:dyDescent="0.35">
      <c r="A45" s="4" t="s">
        <v>26</v>
      </c>
      <c r="B45" s="28"/>
      <c r="C45" s="28"/>
      <c r="D45" s="1"/>
      <c r="E45" s="1"/>
      <c r="F45" s="1"/>
      <c r="G45" s="1"/>
      <c r="H45" s="2">
        <f t="shared" si="1"/>
        <v>161.45177664974619</v>
      </c>
      <c r="I45" s="3" t="str">
        <f t="shared" si="2"/>
        <v/>
      </c>
      <c r="J45" s="3" t="str">
        <f t="shared" si="3"/>
        <v/>
      </c>
      <c r="K45" s="53" t="str">
        <f>IF(F45="","",ROUND(VLOOKUP(F45,$A$5:$B$18,2,0)*'2024-25'!H45*IF(G45="Y",-1,1),2))</f>
        <v/>
      </c>
    </row>
    <row r="46" spans="1:11" x14ac:dyDescent="0.35">
      <c r="A46" s="4" t="s">
        <v>27</v>
      </c>
      <c r="B46" s="28"/>
      <c r="C46" s="28"/>
      <c r="D46" s="1"/>
      <c r="E46" s="1"/>
      <c r="F46" s="1"/>
      <c r="G46" s="1"/>
      <c r="H46" s="2">
        <f t="shared" si="1"/>
        <v>161.45177664974619</v>
      </c>
      <c r="I46" s="3" t="str">
        <f t="shared" si="2"/>
        <v/>
      </c>
      <c r="J46" s="3" t="str">
        <f t="shared" si="3"/>
        <v/>
      </c>
      <c r="K46" s="53" t="str">
        <f>IF(F46="","",ROUND(VLOOKUP(F46,$A$5:$B$18,2,0)*'2024-25'!H46*IF(G46="Y",-1,1),2))</f>
        <v/>
      </c>
    </row>
    <row r="47" spans="1:11" x14ac:dyDescent="0.35">
      <c r="A47" s="4" t="s">
        <v>28</v>
      </c>
      <c r="B47" s="28"/>
      <c r="C47" s="28"/>
      <c r="D47" s="1"/>
      <c r="E47" s="1"/>
      <c r="F47" s="1"/>
      <c r="G47" s="1"/>
      <c r="H47" s="2">
        <f t="shared" si="1"/>
        <v>161.45177664974619</v>
      </c>
      <c r="I47" s="3" t="str">
        <f t="shared" si="2"/>
        <v/>
      </c>
      <c r="J47" s="3" t="str">
        <f t="shared" si="3"/>
        <v/>
      </c>
      <c r="K47" s="53" t="str">
        <f>IF(F47="","",ROUND(VLOOKUP(F47,$A$5:$B$18,2,0)*'2024-25'!H47*IF(G47="Y",-1,1),2))</f>
        <v/>
      </c>
    </row>
    <row r="48" spans="1:11" x14ac:dyDescent="0.35">
      <c r="A48" s="4" t="s">
        <v>29</v>
      </c>
      <c r="B48" s="28"/>
      <c r="C48" s="28"/>
      <c r="D48" s="1"/>
      <c r="E48" s="1"/>
      <c r="F48" s="1"/>
      <c r="G48" s="1"/>
      <c r="H48" s="2">
        <f t="shared" si="1"/>
        <v>161.45177664974619</v>
      </c>
      <c r="I48" s="3" t="str">
        <f t="shared" si="2"/>
        <v/>
      </c>
      <c r="J48" s="3" t="str">
        <f t="shared" si="3"/>
        <v/>
      </c>
      <c r="K48" s="53" t="str">
        <f>IF(F48="","",ROUND(VLOOKUP(F48,$A$5:$B$18,2,0)*'2024-25'!H48*IF(G48="Y",-1,1),2))</f>
        <v/>
      </c>
    </row>
    <row r="49" spans="1:11" x14ac:dyDescent="0.35">
      <c r="A49" s="4" t="s">
        <v>30</v>
      </c>
      <c r="B49" s="28"/>
      <c r="C49" s="28"/>
      <c r="D49" s="1"/>
      <c r="E49" s="1"/>
      <c r="F49" s="1"/>
      <c r="G49" s="1"/>
      <c r="H49" s="2">
        <f t="shared" si="1"/>
        <v>161.45177664974619</v>
      </c>
      <c r="I49" s="3" t="str">
        <f t="shared" si="2"/>
        <v/>
      </c>
      <c r="J49" s="3" t="str">
        <f t="shared" si="3"/>
        <v/>
      </c>
      <c r="K49" s="53" t="str">
        <f>IF(F49="","",ROUND(VLOOKUP(F49,$A$5:$B$18,2,0)*'2024-25'!H49*IF(G49="Y",-1,1),2))</f>
        <v/>
      </c>
    </row>
    <row r="50" spans="1:11" x14ac:dyDescent="0.35">
      <c r="A50" s="4" t="s">
        <v>31</v>
      </c>
      <c r="B50" s="28"/>
      <c r="C50" s="28"/>
      <c r="D50" s="1"/>
      <c r="E50" s="1"/>
      <c r="F50" s="1"/>
      <c r="G50" s="1"/>
      <c r="H50" s="2">
        <f t="shared" si="1"/>
        <v>161.45177664974619</v>
      </c>
      <c r="I50" s="3" t="str">
        <f t="shared" si="2"/>
        <v/>
      </c>
      <c r="J50" s="3" t="str">
        <f t="shared" si="3"/>
        <v/>
      </c>
      <c r="K50" s="53" t="str">
        <f>IF(F50="","",ROUND(VLOOKUP(F50,$A$5:$B$18,2,0)*'2024-25'!H50*IF(G50="Y",-1,1),2))</f>
        <v/>
      </c>
    </row>
    <row r="51" spans="1:11" x14ac:dyDescent="0.35">
      <c r="A51" s="4" t="s">
        <v>32</v>
      </c>
      <c r="B51" s="28"/>
      <c r="C51" s="28"/>
      <c r="D51" s="1"/>
      <c r="E51" s="1"/>
      <c r="F51" s="1"/>
      <c r="G51" s="1"/>
      <c r="H51" s="2">
        <f t="shared" si="1"/>
        <v>161.45177664974619</v>
      </c>
      <c r="I51" s="3" t="str">
        <f t="shared" si="2"/>
        <v/>
      </c>
      <c r="J51" s="3" t="str">
        <f t="shared" si="3"/>
        <v/>
      </c>
      <c r="K51" s="53" t="str">
        <f>IF(F51="","",ROUND(VLOOKUP(F51,$A$5:$B$18,2,0)*'2024-25'!H51*IF(G51="Y",-1,1),2))</f>
        <v/>
      </c>
    </row>
    <row r="52" spans="1:11" x14ac:dyDescent="0.35">
      <c r="A52" s="4" t="s">
        <v>33</v>
      </c>
      <c r="B52" s="28"/>
      <c r="C52" s="28"/>
      <c r="D52" s="1"/>
      <c r="E52" s="1"/>
      <c r="F52" s="1"/>
      <c r="G52" s="1"/>
      <c r="H52" s="2">
        <f t="shared" si="1"/>
        <v>161.45177664974619</v>
      </c>
      <c r="I52" s="3" t="str">
        <f t="shared" si="2"/>
        <v/>
      </c>
      <c r="J52" s="3" t="str">
        <f t="shared" si="3"/>
        <v/>
      </c>
      <c r="K52" s="53" t="str">
        <f>IF(F52="","",ROUND(VLOOKUP(F52,$A$5:$B$18,2,0)*'2024-25'!H52*IF(G52="Y",-1,1),2))</f>
        <v/>
      </c>
    </row>
    <row r="53" spans="1:11" x14ac:dyDescent="0.35">
      <c r="A53" s="4" t="s">
        <v>34</v>
      </c>
      <c r="B53" s="28"/>
      <c r="C53" s="28"/>
      <c r="D53" s="1"/>
      <c r="E53" s="1"/>
      <c r="F53" s="1"/>
      <c r="G53" s="1"/>
      <c r="H53" s="2">
        <f t="shared" si="1"/>
        <v>161.45177664974619</v>
      </c>
      <c r="I53" s="3" t="str">
        <f t="shared" si="2"/>
        <v/>
      </c>
      <c r="J53" s="3" t="str">
        <f t="shared" si="3"/>
        <v/>
      </c>
      <c r="K53" s="53" t="str">
        <f>IF(F53="","",ROUND(VLOOKUP(F53,$A$5:$B$18,2,0)*'2024-25'!H53*IF(G53="Y",-1,1),2))</f>
        <v/>
      </c>
    </row>
    <row r="54" spans="1:11" x14ac:dyDescent="0.35">
      <c r="A54" s="4" t="s">
        <v>35</v>
      </c>
      <c r="B54" s="28"/>
      <c r="C54" s="28"/>
      <c r="D54" s="1"/>
      <c r="E54" s="1"/>
      <c r="F54" s="1"/>
      <c r="G54" s="1"/>
      <c r="H54" s="2">
        <f t="shared" ref="H54:H85" si="4">IF(C54="",NETWORKDAYS(B54,"31/03/2025",Holidays),IF(C54&gt;DATE(2025,3,31),NETWORKDAYS(B54,"31/03/2025",Holidays),NETWORKDAYS(B54,C54,Holidays)))/197</f>
        <v>161.45177664974619</v>
      </c>
      <c r="I54" s="3" t="str">
        <f t="shared" si="2"/>
        <v/>
      </c>
      <c r="J54" s="3" t="str">
        <f t="shared" si="3"/>
        <v/>
      </c>
      <c r="K54" s="53" t="str">
        <f>IF(F54="","",ROUND(VLOOKUP(F54,$A$5:$B$18,2,0)*'2024-25'!H54*IF(G54="Y",-1,1),2))</f>
        <v/>
      </c>
    </row>
    <row r="55" spans="1:11" x14ac:dyDescent="0.35">
      <c r="A55" s="4" t="s">
        <v>36</v>
      </c>
      <c r="B55" s="28"/>
      <c r="C55" s="28"/>
      <c r="D55" s="1"/>
      <c r="E55" s="1"/>
      <c r="F55" s="1"/>
      <c r="G55" s="1"/>
      <c r="H55" s="2">
        <f t="shared" si="4"/>
        <v>161.45177664974619</v>
      </c>
      <c r="I55" s="3" t="str">
        <f t="shared" si="2"/>
        <v/>
      </c>
      <c r="J55" s="3" t="str">
        <f t="shared" si="3"/>
        <v/>
      </c>
      <c r="K55" s="53" t="str">
        <f>IF(F55="","",ROUND(VLOOKUP(F55,$A$5:$B$18,2,0)*'2024-25'!H55*IF(G55="Y",-1,1),2))</f>
        <v/>
      </c>
    </row>
    <row r="56" spans="1:11" x14ac:dyDescent="0.35">
      <c r="A56" s="4" t="s">
        <v>37</v>
      </c>
      <c r="B56" s="28"/>
      <c r="C56" s="28"/>
      <c r="D56" s="1"/>
      <c r="E56" s="1"/>
      <c r="F56" s="1"/>
      <c r="G56" s="1"/>
      <c r="H56" s="2">
        <f t="shared" si="4"/>
        <v>161.45177664974619</v>
      </c>
      <c r="I56" s="3" t="str">
        <f t="shared" si="2"/>
        <v/>
      </c>
      <c r="J56" s="3" t="str">
        <f t="shared" si="3"/>
        <v/>
      </c>
      <c r="K56" s="53" t="str">
        <f>IF(F56="","",ROUND(VLOOKUP(F56,$A$5:$B$18,2,0)*'2024-25'!H56*IF(G56="Y",-1,1),2))</f>
        <v/>
      </c>
    </row>
    <row r="57" spans="1:11" x14ac:dyDescent="0.35">
      <c r="A57" s="4" t="s">
        <v>38</v>
      </c>
      <c r="B57" s="28"/>
      <c r="C57" s="28"/>
      <c r="D57" s="1"/>
      <c r="E57" s="1"/>
      <c r="F57" s="1"/>
      <c r="G57" s="1"/>
      <c r="H57" s="2">
        <f t="shared" si="4"/>
        <v>161.45177664974619</v>
      </c>
      <c r="I57" s="3" t="str">
        <f t="shared" si="2"/>
        <v/>
      </c>
      <c r="J57" s="3" t="str">
        <f t="shared" si="3"/>
        <v/>
      </c>
      <c r="K57" s="53" t="str">
        <f>IF(F57="","",ROUND(VLOOKUP(F57,$A$5:$B$18,2,0)*'2024-25'!H57*IF(G57="Y",-1,1),2))</f>
        <v/>
      </c>
    </row>
    <row r="58" spans="1:11" x14ac:dyDescent="0.35">
      <c r="A58" s="4" t="s">
        <v>39</v>
      </c>
      <c r="B58" s="28"/>
      <c r="C58" s="28"/>
      <c r="D58" s="1"/>
      <c r="E58" s="1"/>
      <c r="F58" s="1"/>
      <c r="G58" s="1"/>
      <c r="H58" s="2">
        <f t="shared" si="4"/>
        <v>161.45177664974619</v>
      </c>
      <c r="I58" s="3" t="str">
        <f t="shared" si="2"/>
        <v/>
      </c>
      <c r="J58" s="3" t="str">
        <f t="shared" si="3"/>
        <v/>
      </c>
      <c r="K58" s="53" t="str">
        <f>IF(F58="","",ROUND(VLOOKUP(F58,$A$5:$B$18,2,0)*'2024-25'!H58*IF(G58="Y",-1,1),2))</f>
        <v/>
      </c>
    </row>
    <row r="59" spans="1:11" x14ac:dyDescent="0.35">
      <c r="A59" s="4" t="s">
        <v>40</v>
      </c>
      <c r="B59" s="28"/>
      <c r="C59" s="28"/>
      <c r="D59" s="1"/>
      <c r="E59" s="1"/>
      <c r="F59" s="1"/>
      <c r="G59" s="1"/>
      <c r="H59" s="2">
        <f t="shared" si="4"/>
        <v>161.45177664974619</v>
      </c>
      <c r="I59" s="3" t="str">
        <f t="shared" si="2"/>
        <v/>
      </c>
      <c r="J59" s="3" t="str">
        <f t="shared" si="3"/>
        <v/>
      </c>
      <c r="K59" s="53" t="str">
        <f>IF(F59="","",ROUND(VLOOKUP(F59,$A$5:$B$18,2,0)*'2024-25'!H59*IF(G59="Y",-1,1),2))</f>
        <v/>
      </c>
    </row>
    <row r="60" spans="1:11" x14ac:dyDescent="0.35">
      <c r="A60" s="4" t="s">
        <v>41</v>
      </c>
      <c r="B60" s="28"/>
      <c r="C60" s="28"/>
      <c r="D60" s="1"/>
      <c r="E60" s="1"/>
      <c r="F60" s="1"/>
      <c r="G60" s="1"/>
      <c r="H60" s="2">
        <f t="shared" si="4"/>
        <v>161.45177664974619</v>
      </c>
      <c r="I60" s="3" t="str">
        <f t="shared" si="2"/>
        <v/>
      </c>
      <c r="J60" s="3" t="str">
        <f t="shared" si="3"/>
        <v/>
      </c>
      <c r="K60" s="53" t="str">
        <f>IF(F60="","",ROUND(VLOOKUP(F60,$A$5:$B$18,2,0)*'2024-25'!H60*IF(G60="Y",-1,1),2))</f>
        <v/>
      </c>
    </row>
    <row r="61" spans="1:11" x14ac:dyDescent="0.35">
      <c r="A61" s="4" t="s">
        <v>42</v>
      </c>
      <c r="B61" s="28"/>
      <c r="C61" s="28"/>
      <c r="D61" s="1"/>
      <c r="E61" s="1"/>
      <c r="F61" s="1"/>
      <c r="G61" s="1"/>
      <c r="H61" s="2">
        <f t="shared" si="4"/>
        <v>161.45177664974619</v>
      </c>
      <c r="I61" s="3" t="str">
        <f t="shared" si="2"/>
        <v/>
      </c>
      <c r="J61" s="3" t="str">
        <f t="shared" si="3"/>
        <v/>
      </c>
      <c r="K61" s="53" t="str">
        <f>IF(F61="","",ROUND(VLOOKUP(F61,$A$5:$B$18,2,0)*'2024-25'!H61*IF(G61="Y",-1,1),2))</f>
        <v/>
      </c>
    </row>
    <row r="62" spans="1:11" x14ac:dyDescent="0.35">
      <c r="A62" s="4" t="s">
        <v>43</v>
      </c>
      <c r="B62" s="28"/>
      <c r="C62" s="28"/>
      <c r="D62" s="1"/>
      <c r="E62" s="1"/>
      <c r="F62" s="1"/>
      <c r="G62" s="1"/>
      <c r="H62" s="2">
        <f t="shared" si="4"/>
        <v>161.45177664974619</v>
      </c>
      <c r="I62" s="3" t="str">
        <f t="shared" si="2"/>
        <v/>
      </c>
      <c r="J62" s="3" t="str">
        <f t="shared" si="3"/>
        <v/>
      </c>
      <c r="K62" s="53" t="str">
        <f>IF(F62="","",ROUND(VLOOKUP(F62,$A$5:$B$18,2,0)*'2024-25'!H62*IF(G62="Y",-1,1),2))</f>
        <v/>
      </c>
    </row>
    <row r="63" spans="1:11" x14ac:dyDescent="0.35">
      <c r="A63" s="4" t="s">
        <v>44</v>
      </c>
      <c r="B63" s="28"/>
      <c r="C63" s="28"/>
      <c r="D63" s="1"/>
      <c r="E63" s="1"/>
      <c r="F63" s="1"/>
      <c r="G63" s="1"/>
      <c r="H63" s="2">
        <f t="shared" si="4"/>
        <v>161.45177664974619</v>
      </c>
      <c r="I63" s="3" t="str">
        <f t="shared" si="2"/>
        <v/>
      </c>
      <c r="J63" s="3" t="str">
        <f t="shared" si="3"/>
        <v/>
      </c>
      <c r="K63" s="53" t="str">
        <f>IF(F63="","",ROUND(VLOOKUP(F63,$A$5:$B$18,2,0)*'2024-25'!H63*IF(G63="Y",-1,1),2))</f>
        <v/>
      </c>
    </row>
    <row r="64" spans="1:11" x14ac:dyDescent="0.35">
      <c r="A64" s="4" t="s">
        <v>45</v>
      </c>
      <c r="B64" s="28"/>
      <c r="C64" s="28"/>
      <c r="D64" s="1"/>
      <c r="E64" s="1"/>
      <c r="F64" s="1"/>
      <c r="G64" s="1"/>
      <c r="H64" s="2">
        <f t="shared" si="4"/>
        <v>161.45177664974619</v>
      </c>
      <c r="I64" s="3" t="str">
        <f t="shared" si="2"/>
        <v/>
      </c>
      <c r="J64" s="3" t="str">
        <f t="shared" si="3"/>
        <v/>
      </c>
      <c r="K64" s="53" t="str">
        <f>IF(F64="","",ROUND(VLOOKUP(F64,$A$5:$B$18,2,0)*'2024-25'!H64*IF(G64="Y",-1,1),2))</f>
        <v/>
      </c>
    </row>
    <row r="65" spans="1:11" x14ac:dyDescent="0.35">
      <c r="A65" s="4" t="s">
        <v>46</v>
      </c>
      <c r="B65" s="28"/>
      <c r="C65" s="28"/>
      <c r="D65" s="1"/>
      <c r="E65" s="1"/>
      <c r="F65" s="1"/>
      <c r="G65" s="1"/>
      <c r="H65" s="2">
        <f t="shared" si="4"/>
        <v>161.45177664974619</v>
      </c>
      <c r="I65" s="3" t="str">
        <f t="shared" si="2"/>
        <v/>
      </c>
      <c r="J65" s="3" t="str">
        <f t="shared" si="3"/>
        <v/>
      </c>
      <c r="K65" s="53" t="str">
        <f>IF(F65="","",ROUND(VLOOKUP(F65,$A$5:$B$18,2,0)*'2024-25'!H65*IF(G65="Y",-1,1),2))</f>
        <v/>
      </c>
    </row>
    <row r="66" spans="1:11" x14ac:dyDescent="0.35">
      <c r="A66" s="4" t="s">
        <v>47</v>
      </c>
      <c r="B66" s="28"/>
      <c r="C66" s="28"/>
      <c r="D66" s="1"/>
      <c r="E66" s="1"/>
      <c r="F66" s="1"/>
      <c r="G66" s="1"/>
      <c r="H66" s="2">
        <f t="shared" si="4"/>
        <v>161.45177664974619</v>
      </c>
      <c r="I66" s="3" t="str">
        <f t="shared" si="2"/>
        <v/>
      </c>
      <c r="J66" s="3" t="str">
        <f t="shared" si="3"/>
        <v/>
      </c>
      <c r="K66" s="53" t="str">
        <f>IF(F66="","",ROUND(VLOOKUP(F66,$A$5:$B$18,2,0)*'2024-25'!H66*IF(G66="Y",-1,1),2))</f>
        <v/>
      </c>
    </row>
    <row r="67" spans="1:11" x14ac:dyDescent="0.35">
      <c r="A67" s="4" t="s">
        <v>48</v>
      </c>
      <c r="B67" s="28"/>
      <c r="C67" s="28"/>
      <c r="D67" s="1"/>
      <c r="E67" s="1"/>
      <c r="F67" s="1"/>
      <c r="G67" s="1"/>
      <c r="H67" s="2">
        <f t="shared" si="4"/>
        <v>161.45177664974619</v>
      </c>
      <c r="I67" s="3" t="str">
        <f t="shared" si="2"/>
        <v/>
      </c>
      <c r="J67" s="3" t="str">
        <f t="shared" si="3"/>
        <v/>
      </c>
      <c r="K67" s="53" t="str">
        <f>IF(F67="","",ROUND(VLOOKUP(F67,$A$5:$B$18,2,0)*'2024-25'!H67*IF(G67="Y",-1,1),2))</f>
        <v/>
      </c>
    </row>
    <row r="68" spans="1:11" x14ac:dyDescent="0.35">
      <c r="A68" s="4" t="s">
        <v>49</v>
      </c>
      <c r="B68" s="28"/>
      <c r="C68" s="28"/>
      <c r="D68" s="1"/>
      <c r="E68" s="1"/>
      <c r="F68" s="1"/>
      <c r="G68" s="1"/>
      <c r="H68" s="2">
        <f t="shared" si="4"/>
        <v>161.45177664974619</v>
      </c>
      <c r="I68" s="3" t="str">
        <f t="shared" si="2"/>
        <v/>
      </c>
      <c r="J68" s="3" t="str">
        <f t="shared" si="3"/>
        <v/>
      </c>
      <c r="K68" s="53" t="str">
        <f>IF(F68="","",ROUND(VLOOKUP(F68,$A$5:$B$18,2,0)*'2024-25'!H68*IF(G68="Y",-1,1),2))</f>
        <v/>
      </c>
    </row>
    <row r="69" spans="1:11" x14ac:dyDescent="0.35">
      <c r="A69" s="4" t="s">
        <v>50</v>
      </c>
      <c r="B69" s="28"/>
      <c r="C69" s="28"/>
      <c r="D69" s="1"/>
      <c r="E69" s="1"/>
      <c r="F69" s="1"/>
      <c r="G69" s="1"/>
      <c r="H69" s="2">
        <f t="shared" si="4"/>
        <v>161.45177664974619</v>
      </c>
      <c r="I69" s="3" t="str">
        <f t="shared" si="2"/>
        <v/>
      </c>
      <c r="J69" s="3" t="str">
        <f t="shared" si="3"/>
        <v/>
      </c>
      <c r="K69" s="53" t="str">
        <f>IF(F69="","",ROUND(VLOOKUP(F69,$A$5:$B$18,2,0)*'2024-25'!H69*IF(G69="Y",-1,1),2))</f>
        <v/>
      </c>
    </row>
    <row r="70" spans="1:11" x14ac:dyDescent="0.35">
      <c r="A70" s="4" t="s">
        <v>51</v>
      </c>
      <c r="B70" s="28"/>
      <c r="C70" s="28"/>
      <c r="D70" s="1"/>
      <c r="E70" s="1"/>
      <c r="F70" s="1"/>
      <c r="G70" s="1"/>
      <c r="H70" s="2">
        <f t="shared" si="4"/>
        <v>161.45177664974619</v>
      </c>
      <c r="I70" s="3" t="str">
        <f t="shared" si="2"/>
        <v/>
      </c>
      <c r="J70" s="3" t="str">
        <f t="shared" si="3"/>
        <v/>
      </c>
      <c r="K70" s="53" t="str">
        <f>IF(F70="","",ROUND(VLOOKUP(F70,$A$5:$B$18,2,0)*'2024-25'!H70*IF(G70="Y",-1,1),2))</f>
        <v/>
      </c>
    </row>
    <row r="71" spans="1:11" x14ac:dyDescent="0.35">
      <c r="A71" s="4" t="s">
        <v>52</v>
      </c>
      <c r="B71" s="28"/>
      <c r="C71" s="28"/>
      <c r="D71" s="1"/>
      <c r="E71" s="1"/>
      <c r="F71" s="1"/>
      <c r="G71" s="1"/>
      <c r="H71" s="2">
        <f t="shared" si="4"/>
        <v>161.45177664974619</v>
      </c>
      <c r="I71" s="3" t="str">
        <f t="shared" si="2"/>
        <v/>
      </c>
      <c r="J71" s="3" t="str">
        <f t="shared" si="3"/>
        <v/>
      </c>
      <c r="K71" s="53" t="str">
        <f>IF(F71="","",ROUND(VLOOKUP(F71,$A$5:$B$18,2,0)*'2024-25'!H71*IF(G71="Y",-1,1),2))</f>
        <v/>
      </c>
    </row>
    <row r="72" spans="1:11" x14ac:dyDescent="0.35">
      <c r="A72" s="4" t="s">
        <v>53</v>
      </c>
      <c r="B72" s="28"/>
      <c r="C72" s="28"/>
      <c r="D72" s="1"/>
      <c r="E72" s="1"/>
      <c r="F72" s="1"/>
      <c r="G72" s="1"/>
      <c r="H72" s="2">
        <f t="shared" si="4"/>
        <v>161.45177664974619</v>
      </c>
      <c r="I72" s="3" t="str">
        <f t="shared" si="2"/>
        <v/>
      </c>
      <c r="J72" s="3" t="str">
        <f t="shared" si="3"/>
        <v/>
      </c>
      <c r="K72" s="53" t="str">
        <f>IF(F72="","",ROUND(VLOOKUP(F72,$A$5:$B$18,2,0)*'2024-25'!H72*IF(G72="Y",-1,1),2))</f>
        <v/>
      </c>
    </row>
    <row r="73" spans="1:11" x14ac:dyDescent="0.35">
      <c r="A73" s="4" t="s">
        <v>54</v>
      </c>
      <c r="B73" s="28"/>
      <c r="C73" s="28"/>
      <c r="D73" s="1"/>
      <c r="E73" s="1"/>
      <c r="F73" s="1"/>
      <c r="G73" s="1"/>
      <c r="H73" s="2">
        <f t="shared" si="4"/>
        <v>161.45177664974619</v>
      </c>
      <c r="I73" s="3" t="str">
        <f t="shared" si="2"/>
        <v/>
      </c>
      <c r="J73" s="3" t="str">
        <f t="shared" si="3"/>
        <v/>
      </c>
      <c r="K73" s="53" t="str">
        <f>IF(F73="","",ROUND(VLOOKUP(F73,$A$5:$B$18,2,0)*'2024-25'!H73*IF(G73="Y",-1,1),2))</f>
        <v/>
      </c>
    </row>
    <row r="74" spans="1:11" x14ac:dyDescent="0.35">
      <c r="A74" s="4" t="s">
        <v>55</v>
      </c>
      <c r="B74" s="28"/>
      <c r="C74" s="28"/>
      <c r="D74" s="1"/>
      <c r="E74" s="1"/>
      <c r="F74" s="1"/>
      <c r="G74" s="1"/>
      <c r="H74" s="2">
        <f t="shared" si="4"/>
        <v>161.45177664974619</v>
      </c>
      <c r="I74" s="3" t="str">
        <f t="shared" si="2"/>
        <v/>
      </c>
      <c r="J74" s="3" t="str">
        <f t="shared" si="3"/>
        <v/>
      </c>
      <c r="K74" s="53" t="str">
        <f>IF(F74="","",ROUND(VLOOKUP(F74,$A$5:$B$18,2,0)*'2024-25'!H74*IF(G74="Y",-1,1),2))</f>
        <v/>
      </c>
    </row>
    <row r="75" spans="1:11" x14ac:dyDescent="0.35">
      <c r="A75" s="4" t="s">
        <v>56</v>
      </c>
      <c r="B75" s="28"/>
      <c r="C75" s="28"/>
      <c r="D75" s="1"/>
      <c r="E75" s="1"/>
      <c r="F75" s="1"/>
      <c r="G75" s="1"/>
      <c r="H75" s="2">
        <f t="shared" si="4"/>
        <v>161.45177664974619</v>
      </c>
      <c r="I75" s="3" t="str">
        <f t="shared" si="2"/>
        <v/>
      </c>
      <c r="J75" s="3" t="str">
        <f t="shared" si="3"/>
        <v/>
      </c>
      <c r="K75" s="53" t="str">
        <f>IF(F75="","",ROUND(VLOOKUP(F75,$A$5:$B$18,2,0)*'2024-25'!H75*IF(G75="Y",-1,1),2))</f>
        <v/>
      </c>
    </row>
    <row r="76" spans="1:11" x14ac:dyDescent="0.35">
      <c r="A76" s="4" t="s">
        <v>57</v>
      </c>
      <c r="B76" s="28"/>
      <c r="C76" s="28"/>
      <c r="D76" s="1"/>
      <c r="E76" s="1"/>
      <c r="F76" s="1"/>
      <c r="G76" s="1"/>
      <c r="H76" s="2">
        <f t="shared" si="4"/>
        <v>161.45177664974619</v>
      </c>
      <c r="I76" s="3" t="str">
        <f t="shared" si="2"/>
        <v/>
      </c>
      <c r="J76" s="3" t="str">
        <f t="shared" si="3"/>
        <v/>
      </c>
      <c r="K76" s="53" t="str">
        <f>IF(F76="","",ROUND(VLOOKUP(F76,$A$5:$B$18,2,0)*'2024-25'!H76*IF(G76="Y",-1,1),2))</f>
        <v/>
      </c>
    </row>
    <row r="77" spans="1:11" x14ac:dyDescent="0.35">
      <c r="A77" s="4" t="s">
        <v>58</v>
      </c>
      <c r="B77" s="28"/>
      <c r="C77" s="28"/>
      <c r="D77" s="1"/>
      <c r="E77" s="1"/>
      <c r="F77" s="1"/>
      <c r="G77" s="1"/>
      <c r="H77" s="2">
        <f t="shared" si="4"/>
        <v>161.45177664974619</v>
      </c>
      <c r="I77" s="3" t="str">
        <f t="shared" si="2"/>
        <v/>
      </c>
      <c r="J77" s="3" t="str">
        <f t="shared" si="3"/>
        <v/>
      </c>
      <c r="K77" s="53" t="str">
        <f>IF(F77="","",ROUND(VLOOKUP(F77,$A$5:$B$18,2,0)*'2024-25'!H77*IF(G77="Y",-1,1),2))</f>
        <v/>
      </c>
    </row>
    <row r="78" spans="1:11" x14ac:dyDescent="0.35">
      <c r="A78" s="4" t="s">
        <v>59</v>
      </c>
      <c r="B78" s="28"/>
      <c r="C78" s="28"/>
      <c r="D78" s="1"/>
      <c r="E78" s="1"/>
      <c r="F78" s="1"/>
      <c r="G78" s="1"/>
      <c r="H78" s="2">
        <f t="shared" si="4"/>
        <v>161.45177664974619</v>
      </c>
      <c r="I78" s="3" t="str">
        <f t="shared" si="2"/>
        <v/>
      </c>
      <c r="J78" s="3" t="str">
        <f t="shared" si="3"/>
        <v/>
      </c>
      <c r="K78" s="53" t="str">
        <f>IF(F78="","",ROUND(VLOOKUP(F78,$A$5:$B$18,2,0)*'2024-25'!H78*IF(G78="Y",-1,1),2))</f>
        <v/>
      </c>
    </row>
    <row r="79" spans="1:11" x14ac:dyDescent="0.35">
      <c r="A79" s="4" t="s">
        <v>60</v>
      </c>
      <c r="B79" s="28"/>
      <c r="C79" s="28"/>
      <c r="D79" s="1"/>
      <c r="E79" s="1"/>
      <c r="F79" s="1"/>
      <c r="G79" s="1"/>
      <c r="H79" s="2">
        <f t="shared" si="4"/>
        <v>161.45177664974619</v>
      </c>
      <c r="I79" s="3" t="str">
        <f t="shared" si="2"/>
        <v/>
      </c>
      <c r="J79" s="3" t="str">
        <f t="shared" si="3"/>
        <v/>
      </c>
      <c r="K79" s="53" t="str">
        <f>IF(F79="","",ROUND(VLOOKUP(F79,$A$5:$B$18,2,0)*'2024-25'!H79*IF(G79="Y",-1,1),2))</f>
        <v/>
      </c>
    </row>
    <row r="80" spans="1:11" x14ac:dyDescent="0.35">
      <c r="A80" s="4" t="s">
        <v>61</v>
      </c>
      <c r="B80" s="28"/>
      <c r="C80" s="28"/>
      <c r="D80" s="1"/>
      <c r="E80" s="1"/>
      <c r="F80" s="1"/>
      <c r="G80" s="1"/>
      <c r="H80" s="2">
        <f t="shared" si="4"/>
        <v>161.45177664974619</v>
      </c>
      <c r="I80" s="3" t="str">
        <f t="shared" si="2"/>
        <v/>
      </c>
      <c r="J80" s="3" t="str">
        <f t="shared" si="3"/>
        <v/>
      </c>
      <c r="K80" s="53" t="str">
        <f>IF(F80="","",ROUND(VLOOKUP(F80,$A$5:$B$18,2,0)*'2024-25'!H80*IF(G80="Y",-1,1),2))</f>
        <v/>
      </c>
    </row>
    <row r="81" spans="1:11" x14ac:dyDescent="0.35">
      <c r="A81" s="4" t="s">
        <v>62</v>
      </c>
      <c r="B81" s="28"/>
      <c r="C81" s="28"/>
      <c r="D81" s="1"/>
      <c r="E81" s="1"/>
      <c r="F81" s="1"/>
      <c r="G81" s="1"/>
      <c r="H81" s="2">
        <f t="shared" si="4"/>
        <v>161.45177664974619</v>
      </c>
      <c r="I81" s="3" t="str">
        <f t="shared" si="2"/>
        <v/>
      </c>
      <c r="J81" s="3" t="str">
        <f t="shared" si="3"/>
        <v/>
      </c>
      <c r="K81" s="53" t="str">
        <f>IF(F81="","",ROUND(VLOOKUP(F81,$A$5:$B$18,2,0)*'2024-25'!H81*IF(G81="Y",-1,1),2))</f>
        <v/>
      </c>
    </row>
    <row r="82" spans="1:11" x14ac:dyDescent="0.35">
      <c r="A82" s="4" t="s">
        <v>63</v>
      </c>
      <c r="B82" s="28"/>
      <c r="C82" s="28"/>
      <c r="D82" s="1"/>
      <c r="E82" s="1"/>
      <c r="F82" s="1"/>
      <c r="G82" s="1"/>
      <c r="H82" s="2">
        <f t="shared" si="4"/>
        <v>161.45177664974619</v>
      </c>
      <c r="I82" s="3" t="str">
        <f t="shared" si="2"/>
        <v/>
      </c>
      <c r="J82" s="3" t="str">
        <f t="shared" si="3"/>
        <v/>
      </c>
      <c r="K82" s="53" t="str">
        <f>IF(F82="","",ROUND(VLOOKUP(F82,$A$5:$B$18,2,0)*'2024-25'!H82*IF(G82="Y",-1,1),2))</f>
        <v/>
      </c>
    </row>
    <row r="83" spans="1:11" x14ac:dyDescent="0.35">
      <c r="A83" s="4" t="s">
        <v>64</v>
      </c>
      <c r="B83" s="28"/>
      <c r="C83" s="28"/>
      <c r="D83" s="1"/>
      <c r="E83" s="1"/>
      <c r="F83" s="1"/>
      <c r="G83" s="1"/>
      <c r="H83" s="2">
        <f t="shared" si="4"/>
        <v>161.45177664974619</v>
      </c>
      <c r="I83" s="3" t="str">
        <f t="shared" si="2"/>
        <v/>
      </c>
      <c r="J83" s="3" t="str">
        <f t="shared" si="3"/>
        <v/>
      </c>
      <c r="K83" s="53" t="str">
        <f>IF(F83="","",ROUND(VLOOKUP(F83,$A$5:$B$18,2,0)*'2024-25'!H83*IF(G83="Y",-1,1),2))</f>
        <v/>
      </c>
    </row>
    <row r="84" spans="1:11" x14ac:dyDescent="0.35">
      <c r="A84" s="4" t="s">
        <v>65</v>
      </c>
      <c r="B84" s="28"/>
      <c r="C84" s="28"/>
      <c r="D84" s="1"/>
      <c r="E84" s="1"/>
      <c r="F84" s="1"/>
      <c r="G84" s="1"/>
      <c r="H84" s="2">
        <f t="shared" si="4"/>
        <v>161.45177664974619</v>
      </c>
      <c r="I84" s="3" t="str">
        <f t="shared" si="2"/>
        <v/>
      </c>
      <c r="J84" s="3" t="str">
        <f t="shared" si="3"/>
        <v/>
      </c>
      <c r="K84" s="53" t="str">
        <f>IF(F84="","",ROUND(VLOOKUP(F84,$A$5:$B$18,2,0)*'2024-25'!H84*IF(G84="Y",-1,1),2))</f>
        <v/>
      </c>
    </row>
    <row r="85" spans="1:11" x14ac:dyDescent="0.35">
      <c r="A85" s="4" t="s">
        <v>66</v>
      </c>
      <c r="B85" s="28"/>
      <c r="C85" s="28"/>
      <c r="D85" s="1"/>
      <c r="E85" s="1"/>
      <c r="F85" s="1"/>
      <c r="G85" s="1"/>
      <c r="H85" s="2">
        <f t="shared" si="4"/>
        <v>161.45177664974619</v>
      </c>
      <c r="I85" s="3" t="str">
        <f t="shared" si="2"/>
        <v/>
      </c>
      <c r="J85" s="3" t="str">
        <f t="shared" si="3"/>
        <v/>
      </c>
      <c r="K85" s="53" t="str">
        <f>IF(F85="","",ROUND(VLOOKUP(F85,$A$5:$B$18,2,0)*'2024-25'!H85*IF(G85="Y",-1,1),2))</f>
        <v/>
      </c>
    </row>
    <row r="86" spans="1:11" x14ac:dyDescent="0.35">
      <c r="A86" s="4" t="s">
        <v>67</v>
      </c>
      <c r="B86" s="28"/>
      <c r="C86" s="28"/>
      <c r="D86" s="1"/>
      <c r="E86" s="1"/>
      <c r="F86" s="1"/>
      <c r="G86" s="1"/>
      <c r="H86" s="2">
        <f t="shared" ref="H86:H121" si="5">IF(C86="",NETWORKDAYS(B86,"31/03/2025",Holidays),IF(C86&gt;DATE(2025,3,31),NETWORKDAYS(B86,"31/03/2025",Holidays),NETWORKDAYS(B86,C86,Holidays)))/197</f>
        <v>161.45177664974619</v>
      </c>
      <c r="I86" s="3" t="str">
        <f t="shared" si="2"/>
        <v/>
      </c>
      <c r="J86" s="3" t="str">
        <f t="shared" si="3"/>
        <v/>
      </c>
      <c r="K86" s="53" t="str">
        <f>IF(F86="","",ROUND(VLOOKUP(F86,$A$5:$B$18,2,0)*'2024-25'!H86*IF(G86="Y",-1,1),2))</f>
        <v/>
      </c>
    </row>
    <row r="87" spans="1:11" x14ac:dyDescent="0.35">
      <c r="A87" s="4" t="s">
        <v>68</v>
      </c>
      <c r="B87" s="28"/>
      <c r="C87" s="28"/>
      <c r="D87" s="1"/>
      <c r="E87" s="1"/>
      <c r="F87" s="1"/>
      <c r="G87" s="1"/>
      <c r="H87" s="2">
        <f t="shared" si="5"/>
        <v>161.45177664974619</v>
      </c>
      <c r="I87" s="3" t="str">
        <f t="shared" ref="I87:I121" si="6">IF(D87="","",IF(ROUND(((D87*$B$4)-6000)*H87,0)&lt;0,0,ROUND(((D87*$B$4)-6000)*H87*IF(G87="Y",-1,1),0)))</f>
        <v/>
      </c>
      <c r="J87" s="3" t="str">
        <f t="shared" ref="J87:J121" si="7">IF(E87="","",ROUND(((E87*$B$4))*H87*IF(G87="Y",-1,1),0))</f>
        <v/>
      </c>
      <c r="K87" s="53" t="str">
        <f>IF(F87="","",ROUND(VLOOKUP(F87,$A$5:$B$18,2,0)*'2024-25'!H87*IF(G87="Y",-1,1),2))</f>
        <v/>
      </c>
    </row>
    <row r="88" spans="1:11" x14ac:dyDescent="0.35">
      <c r="A88" s="4" t="s">
        <v>69</v>
      </c>
      <c r="B88" s="28"/>
      <c r="C88" s="28"/>
      <c r="D88" s="1"/>
      <c r="E88" s="1"/>
      <c r="F88" s="1"/>
      <c r="G88" s="1"/>
      <c r="H88" s="2">
        <f t="shared" si="5"/>
        <v>161.45177664974619</v>
      </c>
      <c r="I88" s="3" t="str">
        <f t="shared" si="6"/>
        <v/>
      </c>
      <c r="J88" s="3" t="str">
        <f t="shared" si="7"/>
        <v/>
      </c>
      <c r="K88" s="53" t="str">
        <f>IF(F88="","",ROUND(VLOOKUP(F88,$A$5:$B$18,2,0)*'2024-25'!H88*IF(G88="Y",-1,1),2))</f>
        <v/>
      </c>
    </row>
    <row r="89" spans="1:11" x14ac:dyDescent="0.35">
      <c r="A89" s="4" t="s">
        <v>70</v>
      </c>
      <c r="B89" s="28"/>
      <c r="C89" s="28"/>
      <c r="D89" s="1"/>
      <c r="E89" s="1"/>
      <c r="F89" s="1"/>
      <c r="G89" s="1"/>
      <c r="H89" s="2">
        <f t="shared" si="5"/>
        <v>161.45177664974619</v>
      </c>
      <c r="I89" s="3" t="str">
        <f t="shared" si="6"/>
        <v/>
      </c>
      <c r="J89" s="3" t="str">
        <f t="shared" si="7"/>
        <v/>
      </c>
      <c r="K89" s="53" t="str">
        <f>IF(F89="","",ROUND(VLOOKUP(F89,$A$5:$B$18,2,0)*'2024-25'!H89*IF(G89="Y",-1,1),2))</f>
        <v/>
      </c>
    </row>
    <row r="90" spans="1:11" x14ac:dyDescent="0.35">
      <c r="A90" s="4" t="s">
        <v>71</v>
      </c>
      <c r="B90" s="28"/>
      <c r="C90" s="28"/>
      <c r="D90" s="1"/>
      <c r="E90" s="1"/>
      <c r="F90" s="1"/>
      <c r="G90" s="1"/>
      <c r="H90" s="2">
        <f t="shared" si="5"/>
        <v>161.45177664974619</v>
      </c>
      <c r="I90" s="3" t="str">
        <f t="shared" si="6"/>
        <v/>
      </c>
      <c r="J90" s="3" t="str">
        <f t="shared" si="7"/>
        <v/>
      </c>
      <c r="K90" s="53" t="str">
        <f>IF(F90="","",ROUND(VLOOKUP(F90,$A$5:$B$18,2,0)*'2024-25'!H90*IF(G90="Y",-1,1),2))</f>
        <v/>
      </c>
    </row>
    <row r="91" spans="1:11" x14ac:dyDescent="0.35">
      <c r="A91" s="4" t="s">
        <v>72</v>
      </c>
      <c r="B91" s="28"/>
      <c r="C91" s="28"/>
      <c r="D91" s="1"/>
      <c r="E91" s="1"/>
      <c r="F91" s="1"/>
      <c r="G91" s="1"/>
      <c r="H91" s="2">
        <f t="shared" si="5"/>
        <v>161.45177664974619</v>
      </c>
      <c r="I91" s="3" t="str">
        <f t="shared" si="6"/>
        <v/>
      </c>
      <c r="J91" s="3" t="str">
        <f t="shared" si="7"/>
        <v/>
      </c>
      <c r="K91" s="53" t="str">
        <f>IF(F91="","",ROUND(VLOOKUP(F91,$A$5:$B$18,2,0)*'2024-25'!H91*IF(G91="Y",-1,1),2))</f>
        <v/>
      </c>
    </row>
    <row r="92" spans="1:11" x14ac:dyDescent="0.35">
      <c r="A92" s="4" t="s">
        <v>73</v>
      </c>
      <c r="B92" s="28"/>
      <c r="C92" s="28"/>
      <c r="D92" s="1"/>
      <c r="E92" s="1"/>
      <c r="F92" s="1"/>
      <c r="G92" s="1"/>
      <c r="H92" s="2">
        <f t="shared" si="5"/>
        <v>161.45177664974619</v>
      </c>
      <c r="I92" s="3" t="str">
        <f t="shared" si="6"/>
        <v/>
      </c>
      <c r="J92" s="3" t="str">
        <f t="shared" si="7"/>
        <v/>
      </c>
      <c r="K92" s="53" t="str">
        <f>IF(F92="","",ROUND(VLOOKUP(F92,$A$5:$B$18,2,0)*'2024-25'!H92*IF(G92="Y",-1,1),2))</f>
        <v/>
      </c>
    </row>
    <row r="93" spans="1:11" x14ac:dyDescent="0.35">
      <c r="A93" s="4" t="s">
        <v>74</v>
      </c>
      <c r="B93" s="28"/>
      <c r="C93" s="28"/>
      <c r="D93" s="1"/>
      <c r="E93" s="1"/>
      <c r="F93" s="1"/>
      <c r="G93" s="1"/>
      <c r="H93" s="2">
        <f t="shared" si="5"/>
        <v>161.45177664974619</v>
      </c>
      <c r="I93" s="3" t="str">
        <f t="shared" si="6"/>
        <v/>
      </c>
      <c r="J93" s="3" t="str">
        <f t="shared" si="7"/>
        <v/>
      </c>
      <c r="K93" s="53" t="str">
        <f>IF(F93="","",ROUND(VLOOKUP(F93,$A$5:$B$18,2,0)*'2024-25'!H93*IF(G93="Y",-1,1),2))</f>
        <v/>
      </c>
    </row>
    <row r="94" spans="1:11" x14ac:dyDescent="0.35">
      <c r="A94" s="4" t="s">
        <v>75</v>
      </c>
      <c r="B94" s="28"/>
      <c r="C94" s="28"/>
      <c r="D94" s="1"/>
      <c r="E94" s="1"/>
      <c r="F94" s="1"/>
      <c r="G94" s="1"/>
      <c r="H94" s="2">
        <f t="shared" si="5"/>
        <v>161.45177664974619</v>
      </c>
      <c r="I94" s="3" t="str">
        <f t="shared" si="6"/>
        <v/>
      </c>
      <c r="J94" s="3" t="str">
        <f t="shared" si="7"/>
        <v/>
      </c>
      <c r="K94" s="53" t="str">
        <f>IF(F94="","",ROUND(VLOOKUP(F94,$A$5:$B$18,2,0)*'2024-25'!H94*IF(G94="Y",-1,1),2))</f>
        <v/>
      </c>
    </row>
    <row r="95" spans="1:11" x14ac:dyDescent="0.35">
      <c r="A95" s="4" t="s">
        <v>76</v>
      </c>
      <c r="B95" s="28"/>
      <c r="C95" s="28"/>
      <c r="D95" s="1"/>
      <c r="E95" s="1"/>
      <c r="F95" s="1"/>
      <c r="G95" s="1"/>
      <c r="H95" s="2">
        <f t="shared" si="5"/>
        <v>161.45177664974619</v>
      </c>
      <c r="I95" s="3" t="str">
        <f t="shared" si="6"/>
        <v/>
      </c>
      <c r="J95" s="3" t="str">
        <f t="shared" si="7"/>
        <v/>
      </c>
      <c r="K95" s="53" t="str">
        <f>IF(F95="","",ROUND(VLOOKUP(F95,$A$5:$B$18,2,0)*'2024-25'!H95*IF(G95="Y",-1,1),2))</f>
        <v/>
      </c>
    </row>
    <row r="96" spans="1:11" x14ac:dyDescent="0.35">
      <c r="A96" s="4" t="s">
        <v>77</v>
      </c>
      <c r="B96" s="28"/>
      <c r="C96" s="28"/>
      <c r="D96" s="1"/>
      <c r="E96" s="1"/>
      <c r="F96" s="1"/>
      <c r="G96" s="1"/>
      <c r="H96" s="2">
        <f t="shared" si="5"/>
        <v>161.45177664974619</v>
      </c>
      <c r="I96" s="3" t="str">
        <f t="shared" si="6"/>
        <v/>
      </c>
      <c r="J96" s="3" t="str">
        <f t="shared" si="7"/>
        <v/>
      </c>
      <c r="K96" s="53" t="str">
        <f>IF(F96="","",ROUND(VLOOKUP(F96,$A$5:$B$18,2,0)*'2024-25'!H96*IF(G96="Y",-1,1),2))</f>
        <v/>
      </c>
    </row>
    <row r="97" spans="1:11" x14ac:dyDescent="0.35">
      <c r="A97" s="4" t="s">
        <v>78</v>
      </c>
      <c r="B97" s="28"/>
      <c r="C97" s="28"/>
      <c r="D97" s="1"/>
      <c r="E97" s="1"/>
      <c r="F97" s="1"/>
      <c r="G97" s="1"/>
      <c r="H97" s="2">
        <f t="shared" si="5"/>
        <v>161.45177664974619</v>
      </c>
      <c r="I97" s="3" t="str">
        <f t="shared" si="6"/>
        <v/>
      </c>
      <c r="J97" s="3" t="str">
        <f t="shared" si="7"/>
        <v/>
      </c>
      <c r="K97" s="53" t="str">
        <f>IF(F97="","",ROUND(VLOOKUP(F97,$A$5:$B$18,2,0)*'2024-25'!H97*IF(G97="Y",-1,1),2))</f>
        <v/>
      </c>
    </row>
    <row r="98" spans="1:11" x14ac:dyDescent="0.35">
      <c r="A98" s="4" t="s">
        <v>79</v>
      </c>
      <c r="B98" s="28"/>
      <c r="C98" s="28"/>
      <c r="D98" s="1"/>
      <c r="E98" s="1"/>
      <c r="F98" s="1"/>
      <c r="G98" s="1"/>
      <c r="H98" s="2">
        <f t="shared" si="5"/>
        <v>161.45177664974619</v>
      </c>
      <c r="I98" s="3" t="str">
        <f t="shared" si="6"/>
        <v/>
      </c>
      <c r="J98" s="3" t="str">
        <f t="shared" si="7"/>
        <v/>
      </c>
      <c r="K98" s="53" t="str">
        <f>IF(F98="","",ROUND(VLOOKUP(F98,$A$5:$B$18,2,0)*'2024-25'!H98*IF(G98="Y",-1,1),2))</f>
        <v/>
      </c>
    </row>
    <row r="99" spans="1:11" x14ac:dyDescent="0.35">
      <c r="A99" s="4" t="s">
        <v>80</v>
      </c>
      <c r="B99" s="28"/>
      <c r="C99" s="28"/>
      <c r="D99" s="1"/>
      <c r="E99" s="1"/>
      <c r="F99" s="1"/>
      <c r="G99" s="1"/>
      <c r="H99" s="2">
        <f t="shared" si="5"/>
        <v>161.45177664974619</v>
      </c>
      <c r="I99" s="3" t="str">
        <f t="shared" si="6"/>
        <v/>
      </c>
      <c r="J99" s="3" t="str">
        <f t="shared" si="7"/>
        <v/>
      </c>
      <c r="K99" s="53" t="str">
        <f>IF(F99="","",ROUND(VLOOKUP(F99,$A$5:$B$18,2,0)*'2024-25'!H99*IF(G99="Y",-1,1),2))</f>
        <v/>
      </c>
    </row>
    <row r="100" spans="1:11" x14ac:dyDescent="0.35">
      <c r="A100" s="4" t="s">
        <v>81</v>
      </c>
      <c r="B100" s="28"/>
      <c r="C100" s="28"/>
      <c r="D100" s="1"/>
      <c r="E100" s="1"/>
      <c r="F100" s="1"/>
      <c r="G100" s="1"/>
      <c r="H100" s="2">
        <f t="shared" si="5"/>
        <v>161.45177664974619</v>
      </c>
      <c r="I100" s="3" t="str">
        <f t="shared" si="6"/>
        <v/>
      </c>
      <c r="J100" s="3" t="str">
        <f t="shared" si="7"/>
        <v/>
      </c>
      <c r="K100" s="53" t="str">
        <f>IF(F100="","",ROUND(VLOOKUP(F100,$A$5:$B$18,2,0)*'2024-25'!H100*IF(G100="Y",-1,1),2))</f>
        <v/>
      </c>
    </row>
    <row r="101" spans="1:11" x14ac:dyDescent="0.35">
      <c r="A101" s="4" t="s">
        <v>82</v>
      </c>
      <c r="B101" s="28"/>
      <c r="C101" s="28"/>
      <c r="D101" s="1"/>
      <c r="E101" s="1"/>
      <c r="F101" s="1"/>
      <c r="G101" s="1"/>
      <c r="H101" s="2">
        <f t="shared" si="5"/>
        <v>161.45177664974619</v>
      </c>
      <c r="I101" s="3" t="str">
        <f t="shared" si="6"/>
        <v/>
      </c>
      <c r="J101" s="3" t="str">
        <f t="shared" si="7"/>
        <v/>
      </c>
      <c r="K101" s="53" t="str">
        <f>IF(F101="","",ROUND(VLOOKUP(F101,$A$5:$B$18,2,0)*'2024-25'!H101*IF(G101="Y",-1,1),2))</f>
        <v/>
      </c>
    </row>
    <row r="102" spans="1:11" x14ac:dyDescent="0.35">
      <c r="A102" s="4" t="s">
        <v>83</v>
      </c>
      <c r="B102" s="28"/>
      <c r="C102" s="28"/>
      <c r="D102" s="1"/>
      <c r="E102" s="1"/>
      <c r="F102" s="1"/>
      <c r="G102" s="1"/>
      <c r="H102" s="2">
        <f t="shared" si="5"/>
        <v>161.45177664974619</v>
      </c>
      <c r="I102" s="3" t="str">
        <f t="shared" si="6"/>
        <v/>
      </c>
      <c r="J102" s="3" t="str">
        <f t="shared" si="7"/>
        <v/>
      </c>
      <c r="K102" s="53" t="str">
        <f>IF(F102="","",ROUND(VLOOKUP(F102,$A$5:$B$18,2,0)*'2024-25'!H102*IF(G102="Y",-1,1),2))</f>
        <v/>
      </c>
    </row>
    <row r="103" spans="1:11" x14ac:dyDescent="0.35">
      <c r="A103" s="4" t="s">
        <v>84</v>
      </c>
      <c r="B103" s="28"/>
      <c r="C103" s="28"/>
      <c r="D103" s="1"/>
      <c r="E103" s="1"/>
      <c r="F103" s="1"/>
      <c r="G103" s="1"/>
      <c r="H103" s="2">
        <f t="shared" si="5"/>
        <v>161.45177664974619</v>
      </c>
      <c r="I103" s="3" t="str">
        <f t="shared" si="6"/>
        <v/>
      </c>
      <c r="J103" s="3" t="str">
        <f t="shared" si="7"/>
        <v/>
      </c>
      <c r="K103" s="53" t="str">
        <f>IF(F103="","",ROUND(VLOOKUP(F103,$A$5:$B$18,2,0)*'2024-25'!H103*IF(G103="Y",-1,1),2))</f>
        <v/>
      </c>
    </row>
    <row r="104" spans="1:11" x14ac:dyDescent="0.35">
      <c r="A104" s="4" t="s">
        <v>85</v>
      </c>
      <c r="B104" s="28"/>
      <c r="C104" s="28"/>
      <c r="D104" s="1"/>
      <c r="E104" s="1"/>
      <c r="F104" s="1"/>
      <c r="G104" s="1"/>
      <c r="H104" s="2">
        <f t="shared" si="5"/>
        <v>161.45177664974619</v>
      </c>
      <c r="I104" s="3" t="str">
        <f t="shared" si="6"/>
        <v/>
      </c>
      <c r="J104" s="3" t="str">
        <f t="shared" si="7"/>
        <v/>
      </c>
      <c r="K104" s="53" t="str">
        <f>IF(F104="","",ROUND(VLOOKUP(F104,$A$5:$B$18,2,0)*'2024-25'!H104*IF(G104="Y",-1,1),2))</f>
        <v/>
      </c>
    </row>
    <row r="105" spans="1:11" x14ac:dyDescent="0.35">
      <c r="A105" s="4" t="s">
        <v>86</v>
      </c>
      <c r="B105" s="28"/>
      <c r="C105" s="28"/>
      <c r="D105" s="1"/>
      <c r="E105" s="1"/>
      <c r="F105" s="1"/>
      <c r="G105" s="1"/>
      <c r="H105" s="2">
        <f t="shared" si="5"/>
        <v>161.45177664974619</v>
      </c>
      <c r="I105" s="3" t="str">
        <f t="shared" si="6"/>
        <v/>
      </c>
      <c r="J105" s="3" t="str">
        <f t="shared" si="7"/>
        <v/>
      </c>
      <c r="K105" s="53" t="str">
        <f>IF(F105="","",ROUND(VLOOKUP(F105,$A$5:$B$18,2,0)*'2024-25'!H105*IF(G105="Y",-1,1),2))</f>
        <v/>
      </c>
    </row>
    <row r="106" spans="1:11" x14ac:dyDescent="0.35">
      <c r="A106" s="4" t="s">
        <v>87</v>
      </c>
      <c r="B106" s="28"/>
      <c r="C106" s="28"/>
      <c r="D106" s="1"/>
      <c r="E106" s="1"/>
      <c r="F106" s="1"/>
      <c r="G106" s="1"/>
      <c r="H106" s="2">
        <f t="shared" si="5"/>
        <v>161.45177664974619</v>
      </c>
      <c r="I106" s="3" t="str">
        <f t="shared" si="6"/>
        <v/>
      </c>
      <c r="J106" s="3" t="str">
        <f t="shared" si="7"/>
        <v/>
      </c>
      <c r="K106" s="53" t="str">
        <f>IF(F106="","",ROUND(VLOOKUP(F106,$A$5:$B$18,2,0)*'2024-25'!H106*IF(G106="Y",-1,1),2))</f>
        <v/>
      </c>
    </row>
    <row r="107" spans="1:11" x14ac:dyDescent="0.35">
      <c r="A107" s="4" t="s">
        <v>88</v>
      </c>
      <c r="B107" s="28"/>
      <c r="C107" s="28"/>
      <c r="D107" s="1"/>
      <c r="E107" s="1"/>
      <c r="F107" s="1"/>
      <c r="G107" s="1"/>
      <c r="H107" s="2">
        <f t="shared" si="5"/>
        <v>161.45177664974619</v>
      </c>
      <c r="I107" s="3" t="str">
        <f t="shared" si="6"/>
        <v/>
      </c>
      <c r="J107" s="3" t="str">
        <f t="shared" si="7"/>
        <v/>
      </c>
      <c r="K107" s="53" t="str">
        <f>IF(F107="","",ROUND(VLOOKUP(F107,$A$5:$B$18,2,0)*'2024-25'!H107*IF(G107="Y",-1,1),2))</f>
        <v/>
      </c>
    </row>
    <row r="108" spans="1:11" x14ac:dyDescent="0.35">
      <c r="A108" s="4" t="s">
        <v>89</v>
      </c>
      <c r="B108" s="28"/>
      <c r="C108" s="28"/>
      <c r="D108" s="1"/>
      <c r="E108" s="1"/>
      <c r="F108" s="1"/>
      <c r="G108" s="1"/>
      <c r="H108" s="2">
        <f t="shared" si="5"/>
        <v>161.45177664974619</v>
      </c>
      <c r="I108" s="3" t="str">
        <f t="shared" si="6"/>
        <v/>
      </c>
      <c r="J108" s="3" t="str">
        <f t="shared" si="7"/>
        <v/>
      </c>
      <c r="K108" s="53" t="str">
        <f>IF(F108="","",ROUND(VLOOKUP(F108,$A$5:$B$18,2,0)*'2024-25'!H108*IF(G108="Y",-1,1),2))</f>
        <v/>
      </c>
    </row>
    <row r="109" spans="1:11" x14ac:dyDescent="0.35">
      <c r="A109" s="4" t="s">
        <v>90</v>
      </c>
      <c r="B109" s="28"/>
      <c r="C109" s="28"/>
      <c r="D109" s="1"/>
      <c r="E109" s="1"/>
      <c r="F109" s="1"/>
      <c r="G109" s="1"/>
      <c r="H109" s="2">
        <f t="shared" si="5"/>
        <v>161.45177664974619</v>
      </c>
      <c r="I109" s="3" t="str">
        <f t="shared" si="6"/>
        <v/>
      </c>
      <c r="J109" s="3" t="str">
        <f t="shared" si="7"/>
        <v/>
      </c>
      <c r="K109" s="53" t="str">
        <f>IF(F109="","",ROUND(VLOOKUP(F109,$A$5:$B$18,2,0)*'2024-25'!H109*IF(G109="Y",-1,1),2))</f>
        <v/>
      </c>
    </row>
    <row r="110" spans="1:11" x14ac:dyDescent="0.35">
      <c r="A110" s="4" t="s">
        <v>91</v>
      </c>
      <c r="B110" s="28"/>
      <c r="C110" s="28"/>
      <c r="D110" s="1"/>
      <c r="E110" s="1"/>
      <c r="F110" s="1"/>
      <c r="G110" s="1"/>
      <c r="H110" s="2">
        <f t="shared" si="5"/>
        <v>161.45177664974619</v>
      </c>
      <c r="I110" s="3" t="str">
        <f t="shared" si="6"/>
        <v/>
      </c>
      <c r="J110" s="3" t="str">
        <f t="shared" si="7"/>
        <v/>
      </c>
      <c r="K110" s="53" t="str">
        <f>IF(F110="","",ROUND(VLOOKUP(F110,$A$5:$B$18,2,0)*'2024-25'!H110*IF(G110="Y",-1,1),2))</f>
        <v/>
      </c>
    </row>
    <row r="111" spans="1:11" x14ac:dyDescent="0.35">
      <c r="A111" s="4" t="s">
        <v>92</v>
      </c>
      <c r="B111" s="28"/>
      <c r="C111" s="28"/>
      <c r="D111" s="1"/>
      <c r="E111" s="1"/>
      <c r="F111" s="1"/>
      <c r="G111" s="1"/>
      <c r="H111" s="2">
        <f t="shared" si="5"/>
        <v>161.45177664974619</v>
      </c>
      <c r="I111" s="3" t="str">
        <f t="shared" si="6"/>
        <v/>
      </c>
      <c r="J111" s="3" t="str">
        <f t="shared" si="7"/>
        <v/>
      </c>
      <c r="K111" s="53" t="str">
        <f>IF(F111="","",ROUND(VLOOKUP(F111,$A$5:$B$18,2,0)*'2024-25'!H111*IF(G111="Y",-1,1),2))</f>
        <v/>
      </c>
    </row>
    <row r="112" spans="1:11" x14ac:dyDescent="0.35">
      <c r="A112" s="4" t="s">
        <v>93</v>
      </c>
      <c r="B112" s="28"/>
      <c r="C112" s="28"/>
      <c r="D112" s="1"/>
      <c r="E112" s="1"/>
      <c r="F112" s="1"/>
      <c r="G112" s="1"/>
      <c r="H112" s="2">
        <f t="shared" si="5"/>
        <v>161.45177664974619</v>
      </c>
      <c r="I112" s="3" t="str">
        <f t="shared" si="6"/>
        <v/>
      </c>
      <c r="J112" s="3" t="str">
        <f t="shared" si="7"/>
        <v/>
      </c>
      <c r="K112" s="53" t="str">
        <f>IF(F112="","",ROUND(VLOOKUP(F112,$A$5:$B$18,2,0)*'2024-25'!H112*IF(G112="Y",-1,1),2))</f>
        <v/>
      </c>
    </row>
    <row r="113" spans="1:11" x14ac:dyDescent="0.35">
      <c r="A113" s="4" t="s">
        <v>94</v>
      </c>
      <c r="B113" s="28"/>
      <c r="C113" s="28"/>
      <c r="D113" s="1"/>
      <c r="E113" s="1"/>
      <c r="F113" s="1"/>
      <c r="G113" s="1"/>
      <c r="H113" s="2">
        <f t="shared" si="5"/>
        <v>161.45177664974619</v>
      </c>
      <c r="I113" s="3" t="str">
        <f t="shared" si="6"/>
        <v/>
      </c>
      <c r="J113" s="3" t="str">
        <f t="shared" si="7"/>
        <v/>
      </c>
      <c r="K113" s="53" t="str">
        <f>IF(F113="","",ROUND(VLOOKUP(F113,$A$5:$B$18,2,0)*'2024-25'!H113*IF(G113="Y",-1,1),2))</f>
        <v/>
      </c>
    </row>
    <row r="114" spans="1:11" x14ac:dyDescent="0.35">
      <c r="A114" s="4" t="s">
        <v>95</v>
      </c>
      <c r="B114" s="28"/>
      <c r="C114" s="28"/>
      <c r="D114" s="1"/>
      <c r="E114" s="1"/>
      <c r="F114" s="1"/>
      <c r="G114" s="1"/>
      <c r="H114" s="2">
        <f t="shared" si="5"/>
        <v>161.45177664974619</v>
      </c>
      <c r="I114" s="3" t="str">
        <f t="shared" si="6"/>
        <v/>
      </c>
      <c r="J114" s="3" t="str">
        <f t="shared" si="7"/>
        <v/>
      </c>
      <c r="K114" s="53" t="str">
        <f>IF(F114="","",ROUND(VLOOKUP(F114,$A$5:$B$18,2,0)*'2024-25'!H114*IF(G114="Y",-1,1),2))</f>
        <v/>
      </c>
    </row>
    <row r="115" spans="1:11" x14ac:dyDescent="0.35">
      <c r="A115" s="4" t="s">
        <v>96</v>
      </c>
      <c r="B115" s="28"/>
      <c r="C115" s="28"/>
      <c r="D115" s="1"/>
      <c r="E115" s="1"/>
      <c r="F115" s="1"/>
      <c r="G115" s="1"/>
      <c r="H115" s="2">
        <f t="shared" si="5"/>
        <v>161.45177664974619</v>
      </c>
      <c r="I115" s="3" t="str">
        <f t="shared" si="6"/>
        <v/>
      </c>
      <c r="J115" s="3" t="str">
        <f t="shared" si="7"/>
        <v/>
      </c>
      <c r="K115" s="53" t="str">
        <f>IF(F115="","",ROUND(VLOOKUP(F115,$A$5:$B$18,2,0)*'2024-25'!H115*IF(G115="Y",-1,1),2))</f>
        <v/>
      </c>
    </row>
    <row r="116" spans="1:11" x14ac:dyDescent="0.35">
      <c r="A116" s="4" t="s">
        <v>97</v>
      </c>
      <c r="B116" s="28"/>
      <c r="C116" s="28"/>
      <c r="D116" s="1"/>
      <c r="E116" s="1"/>
      <c r="F116" s="1"/>
      <c r="G116" s="1"/>
      <c r="H116" s="2">
        <f t="shared" si="5"/>
        <v>161.45177664974619</v>
      </c>
      <c r="I116" s="3" t="str">
        <f t="shared" si="6"/>
        <v/>
      </c>
      <c r="J116" s="3" t="str">
        <f t="shared" si="7"/>
        <v/>
      </c>
      <c r="K116" s="53" t="str">
        <f>IF(F116="","",ROUND(VLOOKUP(F116,$A$5:$B$18,2,0)*'2024-25'!H116*IF(G116="Y",-1,1),2))</f>
        <v/>
      </c>
    </row>
    <row r="117" spans="1:11" x14ac:dyDescent="0.35">
      <c r="A117" s="4" t="s">
        <v>98</v>
      </c>
      <c r="B117" s="28"/>
      <c r="C117" s="28"/>
      <c r="D117" s="1"/>
      <c r="E117" s="1"/>
      <c r="F117" s="1"/>
      <c r="G117" s="1"/>
      <c r="H117" s="2">
        <f t="shared" si="5"/>
        <v>161.45177664974619</v>
      </c>
      <c r="I117" s="3" t="str">
        <f t="shared" si="6"/>
        <v/>
      </c>
      <c r="J117" s="3" t="str">
        <f t="shared" si="7"/>
        <v/>
      </c>
      <c r="K117" s="53" t="str">
        <f>IF(F117="","",ROUND(VLOOKUP(F117,$A$5:$B$18,2,0)*'2024-25'!H117*IF(G117="Y",-1,1),2))</f>
        <v/>
      </c>
    </row>
    <row r="118" spans="1:11" x14ac:dyDescent="0.35">
      <c r="A118" s="4" t="s">
        <v>99</v>
      </c>
      <c r="B118" s="28"/>
      <c r="C118" s="28"/>
      <c r="D118" s="1"/>
      <c r="E118" s="1"/>
      <c r="F118" s="1"/>
      <c r="G118" s="1"/>
      <c r="H118" s="2">
        <f t="shared" si="5"/>
        <v>161.45177664974619</v>
      </c>
      <c r="I118" s="3" t="str">
        <f t="shared" si="6"/>
        <v/>
      </c>
      <c r="J118" s="3" t="str">
        <f t="shared" si="7"/>
        <v/>
      </c>
      <c r="K118" s="53" t="str">
        <f>IF(F118="","",ROUND(VLOOKUP(F118,$A$5:$B$18,2,0)*'2024-25'!H118*IF(G118="Y",-1,1),2))</f>
        <v/>
      </c>
    </row>
    <row r="119" spans="1:11" x14ac:dyDescent="0.35">
      <c r="A119" s="4" t="s">
        <v>100</v>
      </c>
      <c r="B119" s="28"/>
      <c r="C119" s="28"/>
      <c r="D119" s="1"/>
      <c r="E119" s="1"/>
      <c r="F119" s="1"/>
      <c r="G119" s="1"/>
      <c r="H119" s="2">
        <f t="shared" si="5"/>
        <v>161.45177664974619</v>
      </c>
      <c r="I119" s="3" t="str">
        <f t="shared" si="6"/>
        <v/>
      </c>
      <c r="J119" s="3" t="str">
        <f t="shared" si="7"/>
        <v/>
      </c>
      <c r="K119" s="53" t="str">
        <f>IF(F119="","",ROUND(VLOOKUP(F119,$A$5:$B$18,2,0)*'2024-25'!H119*IF(G119="Y",-1,1),2))</f>
        <v/>
      </c>
    </row>
    <row r="120" spans="1:11" x14ac:dyDescent="0.35">
      <c r="A120" s="4" t="s">
        <v>101</v>
      </c>
      <c r="B120" s="28"/>
      <c r="C120" s="28"/>
      <c r="D120" s="1"/>
      <c r="E120" s="1"/>
      <c r="F120" s="1"/>
      <c r="G120" s="1"/>
      <c r="H120" s="2">
        <f t="shared" si="5"/>
        <v>161.45177664974619</v>
      </c>
      <c r="I120" s="3" t="str">
        <f t="shared" si="6"/>
        <v/>
      </c>
      <c r="J120" s="3" t="str">
        <f t="shared" si="7"/>
        <v/>
      </c>
      <c r="K120" s="53" t="str">
        <f>IF(F120="","",ROUND(VLOOKUP(F120,$A$5:$B$18,2,0)*'2024-25'!H120*IF(G120="Y",-1,1),2))</f>
        <v/>
      </c>
    </row>
    <row r="121" spans="1:11" x14ac:dyDescent="0.35">
      <c r="A121" s="4" t="s">
        <v>102</v>
      </c>
      <c r="B121" s="28"/>
      <c r="C121" s="28"/>
      <c r="D121" s="1"/>
      <c r="E121" s="1"/>
      <c r="F121" s="1"/>
      <c r="G121" s="1"/>
      <c r="H121" s="2">
        <f t="shared" si="5"/>
        <v>161.45177664974619</v>
      </c>
      <c r="I121" s="3" t="str">
        <f t="shared" si="6"/>
        <v/>
      </c>
      <c r="J121" s="3" t="str">
        <f t="shared" si="7"/>
        <v/>
      </c>
      <c r="K121" s="53" t="str">
        <f>IF(F121="","",ROUND(VLOOKUP(F121,$A$5:$B$18,2,0)*'2024-25'!H121*IF(G121="Y",-1,1),2))</f>
        <v/>
      </c>
    </row>
  </sheetData>
  <sheetProtection sheet="1" formatCells="0"/>
  <conditionalFormatting sqref="D22:F121">
    <cfRule type="expression" dxfId="0" priority="1">
      <formula>COUNTBLANK($D22:$F22)&lt;2</formula>
    </cfRule>
  </conditionalFormatting>
  <dataValidations count="3">
    <dataValidation type="date" allowBlank="1" showInputMessage="1" showErrorMessage="1" sqref="B22:C121" xr:uid="{BB8D896D-6968-461F-B3AB-CAABB290A342}">
      <formula1>45383</formula1>
      <formula2>45747</formula2>
    </dataValidation>
    <dataValidation type="list" allowBlank="1" showInputMessage="1" showErrorMessage="1" sqref="F22:F121" xr:uid="{FA2DAE86-70B8-467D-BC78-A5A1D4CFF47B}">
      <formula1>"0,1,2,3,4,4+,5,5+,6,7,8,9,10"</formula1>
    </dataValidation>
    <dataValidation type="list" allowBlank="1" showInputMessage="1" showErrorMessage="1" sqref="G22:G121" xr:uid="{B7876FE9-5ACF-45F8-844E-1239EA02D820}">
      <formula1>"Y,N"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FF55-8665-4F2C-BAC3-211C4EB1B699}">
  <sheetPr codeName="Sheet4"/>
  <dimension ref="A1:H120"/>
  <sheetViews>
    <sheetView topLeftCell="A13" zoomScaleNormal="100" workbookViewId="0">
      <selection activeCell="B21" sqref="B21"/>
    </sheetView>
  </sheetViews>
  <sheetFormatPr defaultRowHeight="15.5" x14ac:dyDescent="0.35"/>
  <cols>
    <col min="1" max="1" width="20.69140625" customWidth="1"/>
    <col min="2" max="2" width="13.69140625" bestFit="1" customWidth="1"/>
    <col min="4" max="4" width="13.4609375" customWidth="1"/>
    <col min="5" max="5" width="8.69140625" customWidth="1"/>
    <col min="6" max="6" width="8.84375" hidden="1" customWidth="1"/>
    <col min="8" max="8" width="9.84375" bestFit="1" customWidth="1"/>
  </cols>
  <sheetData>
    <row r="1" spans="1:7" x14ac:dyDescent="0.35">
      <c r="A1" s="51" t="s">
        <v>153</v>
      </c>
      <c r="B1" s="42"/>
      <c r="C1" s="42"/>
      <c r="D1" s="42"/>
      <c r="E1" s="42"/>
      <c r="F1" s="43"/>
      <c r="G1" s="43"/>
    </row>
    <row r="2" spans="1:7" x14ac:dyDescent="0.35">
      <c r="A2" s="52" t="s">
        <v>154</v>
      </c>
      <c r="B2" s="44"/>
      <c r="C2" s="44"/>
      <c r="D2" s="44"/>
      <c r="E2" s="44"/>
      <c r="F2" s="44"/>
      <c r="G2" s="44"/>
    </row>
    <row r="3" spans="1:7" ht="15.5" customHeight="1" x14ac:dyDescent="0.35">
      <c r="A3" s="52" t="s">
        <v>158</v>
      </c>
      <c r="B3" s="45"/>
      <c r="C3" s="45"/>
      <c r="D3" s="45"/>
      <c r="E3" s="45"/>
      <c r="F3" s="45"/>
      <c r="G3" s="45"/>
    </row>
    <row r="4" spans="1:7" x14ac:dyDescent="0.35">
      <c r="A4" s="13" t="s">
        <v>16</v>
      </c>
      <c r="B4" s="14" t="s">
        <v>105</v>
      </c>
    </row>
    <row r="5" spans="1:7" x14ac:dyDescent="0.35">
      <c r="A5" s="15">
        <v>0</v>
      </c>
      <c r="B5" s="12">
        <v>0</v>
      </c>
    </row>
    <row r="6" spans="1:7" x14ac:dyDescent="0.35">
      <c r="A6" s="15">
        <v>1</v>
      </c>
      <c r="B6" s="12">
        <v>1800</v>
      </c>
    </row>
    <row r="7" spans="1:7" x14ac:dyDescent="0.35">
      <c r="A7" s="15">
        <v>2</v>
      </c>
      <c r="B7" s="12">
        <v>2700</v>
      </c>
    </row>
    <row r="8" spans="1:7" x14ac:dyDescent="0.35">
      <c r="A8" s="15">
        <v>3</v>
      </c>
      <c r="B8" s="12">
        <v>4800</v>
      </c>
    </row>
    <row r="9" spans="1:7" x14ac:dyDescent="0.35">
      <c r="A9" s="15">
        <v>4</v>
      </c>
      <c r="B9" s="12">
        <v>7500</v>
      </c>
    </row>
    <row r="10" spans="1:7" x14ac:dyDescent="0.35">
      <c r="A10" s="15" t="s">
        <v>17</v>
      </c>
      <c r="B10" s="12">
        <v>8500</v>
      </c>
    </row>
    <row r="11" spans="1:7" x14ac:dyDescent="0.35">
      <c r="A11" s="15">
        <v>5</v>
      </c>
      <c r="B11" s="12">
        <v>10000</v>
      </c>
    </row>
    <row r="12" spans="1:7" x14ac:dyDescent="0.35">
      <c r="A12" s="15" t="s">
        <v>137</v>
      </c>
      <c r="B12" s="12">
        <v>12500</v>
      </c>
    </row>
    <row r="13" spans="1:7" x14ac:dyDescent="0.35">
      <c r="A13" s="15">
        <v>6</v>
      </c>
      <c r="B13" s="12">
        <v>15000</v>
      </c>
    </row>
    <row r="14" spans="1:7" x14ac:dyDescent="0.35">
      <c r="A14" s="15">
        <v>7</v>
      </c>
      <c r="B14" s="12">
        <v>20000</v>
      </c>
    </row>
    <row r="15" spans="1:7" x14ac:dyDescent="0.35">
      <c r="A15" s="15">
        <v>8</v>
      </c>
      <c r="B15" s="12">
        <v>25000</v>
      </c>
    </row>
    <row r="16" spans="1:7" x14ac:dyDescent="0.35">
      <c r="A16" s="15">
        <v>9</v>
      </c>
      <c r="B16" s="12">
        <v>30000</v>
      </c>
    </row>
    <row r="17" spans="1:8" x14ac:dyDescent="0.35">
      <c r="A17" s="15">
        <v>10</v>
      </c>
      <c r="B17" s="12">
        <v>40000</v>
      </c>
    </row>
    <row r="18" spans="1:8" x14ac:dyDescent="0.35">
      <c r="A18" s="10"/>
      <c r="E18" s="48"/>
    </row>
    <row r="19" spans="1:8" ht="43.5" customHeight="1" x14ac:dyDescent="0.35">
      <c r="D19" s="58"/>
      <c r="E19" s="56" t="s">
        <v>157</v>
      </c>
      <c r="F19" s="55"/>
      <c r="G19" s="57">
        <f>SUM(G21:G120)</f>
        <v>2700</v>
      </c>
    </row>
    <row r="20" spans="1:8" ht="65" customHeight="1" x14ac:dyDescent="0.35">
      <c r="A20" s="40" t="s">
        <v>0</v>
      </c>
      <c r="B20" s="40" t="s">
        <v>120</v>
      </c>
      <c r="C20" s="40" t="s">
        <v>121</v>
      </c>
      <c r="D20" s="40" t="s">
        <v>16</v>
      </c>
      <c r="E20" s="40" t="s">
        <v>127</v>
      </c>
      <c r="F20" s="9"/>
      <c r="G20" s="40" t="s">
        <v>123</v>
      </c>
    </row>
    <row r="21" spans="1:8" x14ac:dyDescent="0.35">
      <c r="A21" s="4" t="s">
        <v>1</v>
      </c>
      <c r="B21" s="28">
        <v>45748</v>
      </c>
      <c r="C21" s="28">
        <v>46112</v>
      </c>
      <c r="D21" s="1">
        <v>2</v>
      </c>
      <c r="E21" s="1"/>
      <c r="F21" s="2">
        <f>IF(C21="",NETWORKDAYS(B21,"31/03/2026",Holidays),IF(C21&gt;DATE(2026,3,31),NETWORKDAYS(B21,"31/03/2026",Holidays),NETWORKDAYS(B21,C21,Holidays)))/190</f>
        <v>1</v>
      </c>
      <c r="G21" s="53">
        <f>ROUND(VLOOKUP(D21,$A$4:$B$17,2,0)*'2025-26'!F21*IF(E21="Y",-1,1),2)</f>
        <v>2700</v>
      </c>
    </row>
    <row r="22" spans="1:8" x14ac:dyDescent="0.35">
      <c r="A22" s="4" t="s">
        <v>2</v>
      </c>
      <c r="B22" s="28"/>
      <c r="C22" s="28"/>
      <c r="D22" s="1"/>
      <c r="E22" s="1"/>
      <c r="F22" s="2">
        <f>IF(C22="",NETWORKDAYS(B22,"31/03/2026",Holidays),IF(C22&gt;DATE(2026,3,31),NETWORKDAYS(B22,"31/03/2026",Holidays),NETWORKDAYS(B22,C22,Holidays)))/190</f>
        <v>168.4</v>
      </c>
      <c r="G22" s="53">
        <f>ROUND(VLOOKUP(D22,$A$4:$B$17,2,0)*'2025-26'!F22*IF(E22="Y",-1,1),2)</f>
        <v>0</v>
      </c>
    </row>
    <row r="23" spans="1:8" x14ac:dyDescent="0.35">
      <c r="A23" s="4" t="s">
        <v>3</v>
      </c>
      <c r="B23" s="28"/>
      <c r="C23" s="28"/>
      <c r="D23" s="1"/>
      <c r="E23" s="1"/>
      <c r="F23" s="2">
        <f>IF(C23="",NETWORKDAYS(B23,"31/03/2026",Holidays),IF(C23&gt;DATE(2026,3,31),NETWORKDAYS(B23,"31/03/2026",Holidays),NETWORKDAYS(B23,C23,Holidays)))/190</f>
        <v>168.4</v>
      </c>
      <c r="G23" s="53">
        <f>ROUND(VLOOKUP(D23,$A$4:$B$17,2,0)*'2025-26'!F23*IF(E23="Y",-1,1),2)</f>
        <v>0</v>
      </c>
    </row>
    <row r="24" spans="1:8" x14ac:dyDescent="0.35">
      <c r="A24" s="4" t="s">
        <v>4</v>
      </c>
      <c r="B24" s="28"/>
      <c r="C24" s="28"/>
      <c r="D24" s="1"/>
      <c r="E24" s="1"/>
      <c r="F24" s="2">
        <f>IF(C24="",NETWORKDAYS(B24,"31/03/2026",Holidays),IF(C24&gt;DATE(2026,3,31),NETWORKDAYS(B24,"31/03/2026",Holidays),NETWORKDAYS(B24,C24,Holidays)))/190</f>
        <v>168.4</v>
      </c>
      <c r="G24" s="53">
        <f>ROUND(VLOOKUP(D24,$A$4:$B$17,2,0)*'2025-26'!F24*IF(E24="Y",-1,1),2)</f>
        <v>0</v>
      </c>
    </row>
    <row r="25" spans="1:8" x14ac:dyDescent="0.35">
      <c r="A25" s="4" t="s">
        <v>5</v>
      </c>
      <c r="B25" s="28"/>
      <c r="C25" s="28"/>
      <c r="D25" s="1"/>
      <c r="E25" s="1"/>
      <c r="F25" s="2">
        <f>IF(C25="",NETWORKDAYS(B25,"31/03/2026",Holidays),IF(C25&gt;DATE(2026,3,31),NETWORKDAYS(B25,"31/03/2026",Holidays),NETWORKDAYS(B25,C25,Holidays)))/190</f>
        <v>168.4</v>
      </c>
      <c r="G25" s="53">
        <f>ROUND(VLOOKUP(D25,$A$4:$B$17,2,0)*'2025-26'!F25*IF(E25="Y",-1,1),2)</f>
        <v>0</v>
      </c>
      <c r="H25" s="30"/>
    </row>
    <row r="26" spans="1:8" x14ac:dyDescent="0.35">
      <c r="A26" s="4" t="s">
        <v>6</v>
      </c>
      <c r="B26" s="28"/>
      <c r="C26" s="28"/>
      <c r="D26" s="1"/>
      <c r="E26" s="1"/>
      <c r="F26" s="2">
        <f>IF(C26="",NETWORKDAYS(B26,"31/03/2026",Holidays),IF(C26&gt;DATE(2026,3,31),NETWORKDAYS(B26,"31/03/2026",Holidays),NETWORKDAYS(B26,C26,Holidays)))/190</f>
        <v>168.4</v>
      </c>
      <c r="G26" s="53">
        <f>ROUND(VLOOKUP(D26,$A$4:$B$17,2,0)*'2025-26'!F26*IF(E26="Y",-1,1),2)</f>
        <v>0</v>
      </c>
    </row>
    <row r="27" spans="1:8" x14ac:dyDescent="0.35">
      <c r="A27" s="4" t="s">
        <v>7</v>
      </c>
      <c r="B27" s="28"/>
      <c r="C27" s="28"/>
      <c r="D27" s="1"/>
      <c r="E27" s="1"/>
      <c r="F27" s="2">
        <f>IF(C27="",NETWORKDAYS(B27,"31/03/2026",Holidays),IF(C27&gt;DATE(2026,3,31),NETWORKDAYS(B27,"31/03/2026",Holidays),NETWORKDAYS(B27,C27,Holidays)))/190</f>
        <v>168.4</v>
      </c>
      <c r="G27" s="53">
        <f>ROUND(VLOOKUP(D27,$A$4:$B$17,2,0)*'2025-26'!F27*IF(E27="Y",-1,1),2)</f>
        <v>0</v>
      </c>
    </row>
    <row r="28" spans="1:8" x14ac:dyDescent="0.35">
      <c r="A28" s="4" t="s">
        <v>8</v>
      </c>
      <c r="B28" s="28"/>
      <c r="C28" s="28"/>
      <c r="D28" s="1"/>
      <c r="E28" s="1"/>
      <c r="F28" s="2">
        <f>IF(C28="",NETWORKDAYS(B28,"31/03/2026",Holidays),IF(C28&gt;DATE(2026,3,31),NETWORKDAYS(B28,"31/03/2026",Holidays),NETWORKDAYS(B28,C28,Holidays)))/190</f>
        <v>168.4</v>
      </c>
      <c r="G28" s="53">
        <f>ROUND(VLOOKUP(D28,$A$4:$B$17,2,0)*'2025-26'!F28*IF(E28="Y",-1,1),2)</f>
        <v>0</v>
      </c>
    </row>
    <row r="29" spans="1:8" x14ac:dyDescent="0.35">
      <c r="A29" s="4" t="s">
        <v>9</v>
      </c>
      <c r="B29" s="28"/>
      <c r="C29" s="28"/>
      <c r="D29" s="1"/>
      <c r="E29" s="1"/>
      <c r="F29" s="2">
        <f>IF(C29="",NETWORKDAYS(B29,"31/03/2026",Holidays),IF(C29&gt;DATE(2026,3,31),NETWORKDAYS(B29,"31/03/2026",Holidays),NETWORKDAYS(B29,C29,Holidays)))/190</f>
        <v>168.4</v>
      </c>
      <c r="G29" s="53">
        <f>ROUND(VLOOKUP(D29,$A$4:$B$17,2,0)*'2025-26'!F29*IF(E29="Y",-1,1),2)</f>
        <v>0</v>
      </c>
    </row>
    <row r="30" spans="1:8" x14ac:dyDescent="0.35">
      <c r="A30" s="4" t="s">
        <v>10</v>
      </c>
      <c r="B30" s="28"/>
      <c r="C30" s="28"/>
      <c r="D30" s="1"/>
      <c r="E30" s="1"/>
      <c r="F30" s="2">
        <f>IF(C30="",NETWORKDAYS(B30,"31/03/2026",Holidays),IF(C30&gt;DATE(2026,3,31),NETWORKDAYS(B30,"31/03/2026",Holidays),NETWORKDAYS(B30,C30,Holidays)))/190</f>
        <v>168.4</v>
      </c>
      <c r="G30" s="53">
        <f>ROUND(VLOOKUP(D30,$A$4:$B$17,2,0)*'2025-26'!F30*IF(E30="Y",-1,1),2)</f>
        <v>0</v>
      </c>
    </row>
    <row r="31" spans="1:8" x14ac:dyDescent="0.35">
      <c r="A31" s="4" t="s">
        <v>11</v>
      </c>
      <c r="B31" s="28"/>
      <c r="C31" s="28"/>
      <c r="D31" s="1"/>
      <c r="E31" s="1"/>
      <c r="F31" s="2">
        <f>IF(C31="",NETWORKDAYS(B31,"31/03/2026",Holidays),IF(C31&gt;DATE(2026,3,31),NETWORKDAYS(B31,"31/03/2026",Holidays),NETWORKDAYS(B31,C31,Holidays)))/190</f>
        <v>168.4</v>
      </c>
      <c r="G31" s="53">
        <f>ROUND(VLOOKUP(D31,$A$4:$B$17,2,0)*'2025-26'!F31*IF(E31="Y",-1,1),2)</f>
        <v>0</v>
      </c>
    </row>
    <row r="32" spans="1:8" x14ac:dyDescent="0.35">
      <c r="A32" s="4" t="s">
        <v>12</v>
      </c>
      <c r="B32" s="28"/>
      <c r="C32" s="28"/>
      <c r="D32" s="1"/>
      <c r="E32" s="1"/>
      <c r="F32" s="2">
        <f>IF(C32="",NETWORKDAYS(B32,"31/03/2026",Holidays),IF(C32&gt;DATE(2026,3,31),NETWORKDAYS(B32,"31/03/2026",Holidays),NETWORKDAYS(B32,C32,Holidays)))/190</f>
        <v>168.4</v>
      </c>
      <c r="G32" s="53">
        <f>ROUND(VLOOKUP(D32,$A$4:$B$17,2,0)*'2025-26'!F32*IF(E32="Y",-1,1),2)</f>
        <v>0</v>
      </c>
    </row>
    <row r="33" spans="1:7" x14ac:dyDescent="0.35">
      <c r="A33" s="4" t="s">
        <v>13</v>
      </c>
      <c r="B33" s="28"/>
      <c r="C33" s="28"/>
      <c r="D33" s="1"/>
      <c r="E33" s="1"/>
      <c r="F33" s="2">
        <f>IF(C33="",NETWORKDAYS(B33,"31/03/2026",Holidays),IF(C33&gt;DATE(2026,3,31),NETWORKDAYS(B33,"31/03/2026",Holidays),NETWORKDAYS(B33,C33,Holidays)))/190</f>
        <v>168.4</v>
      </c>
      <c r="G33" s="53">
        <f>ROUND(VLOOKUP(D33,$A$4:$B$17,2,0)*'2025-26'!F33*IF(E33="Y",-1,1),2)</f>
        <v>0</v>
      </c>
    </row>
    <row r="34" spans="1:7" x14ac:dyDescent="0.35">
      <c r="A34" s="4" t="s">
        <v>14</v>
      </c>
      <c r="B34" s="28"/>
      <c r="C34" s="28"/>
      <c r="D34" s="1"/>
      <c r="E34" s="1"/>
      <c r="F34" s="2">
        <f>IF(C34="",NETWORKDAYS(B34,"31/03/2026",Holidays),IF(C34&gt;DATE(2026,3,31),NETWORKDAYS(B34,"31/03/2026",Holidays),NETWORKDAYS(B34,C34,Holidays)))/190</f>
        <v>168.4</v>
      </c>
      <c r="G34" s="53">
        <f>ROUND(VLOOKUP(D34,$A$4:$B$17,2,0)*'2025-26'!F34*IF(E34="Y",-1,1),2)</f>
        <v>0</v>
      </c>
    </row>
    <row r="35" spans="1:7" x14ac:dyDescent="0.35">
      <c r="A35" s="4" t="s">
        <v>15</v>
      </c>
      <c r="B35" s="28"/>
      <c r="C35" s="28"/>
      <c r="D35" s="1"/>
      <c r="E35" s="1"/>
      <c r="F35" s="2">
        <f>IF(C35="",NETWORKDAYS(B35,"31/03/2026",Holidays),IF(C35&gt;DATE(2026,3,31),NETWORKDAYS(B35,"31/03/2026",Holidays),NETWORKDAYS(B35,C35,Holidays)))/190</f>
        <v>168.4</v>
      </c>
      <c r="G35" s="53">
        <f>ROUND(VLOOKUP(D35,$A$4:$B$17,2,0)*'2025-26'!F35*IF(E35="Y",-1,1),2)</f>
        <v>0</v>
      </c>
    </row>
    <row r="36" spans="1:7" x14ac:dyDescent="0.35">
      <c r="A36" s="4" t="s">
        <v>18</v>
      </c>
      <c r="B36" s="28"/>
      <c r="C36" s="28"/>
      <c r="D36" s="1"/>
      <c r="E36" s="1"/>
      <c r="F36" s="2">
        <f>IF(C36="",NETWORKDAYS(B36,"31/03/2026",Holidays),IF(C36&gt;DATE(2026,3,31),NETWORKDAYS(B36,"31/03/2026",Holidays),NETWORKDAYS(B36,C36,Holidays)))/190</f>
        <v>168.4</v>
      </c>
      <c r="G36" s="53">
        <f>ROUND(VLOOKUP(D36,$A$4:$B$17,2,0)*'2025-26'!F36*IF(E36="Y",-1,1),2)</f>
        <v>0</v>
      </c>
    </row>
    <row r="37" spans="1:7" x14ac:dyDescent="0.35">
      <c r="A37" s="4" t="s">
        <v>19</v>
      </c>
      <c r="B37" s="28"/>
      <c r="C37" s="28"/>
      <c r="D37" s="1"/>
      <c r="E37" s="1"/>
      <c r="F37" s="2">
        <f>IF(C37="",NETWORKDAYS(B37,"31/03/2026",Holidays),IF(C37&gt;DATE(2026,3,31),NETWORKDAYS(B37,"31/03/2026",Holidays),NETWORKDAYS(B37,C37,Holidays)))/190</f>
        <v>168.4</v>
      </c>
      <c r="G37" s="53">
        <f>ROUND(VLOOKUP(D37,$A$4:$B$17,2,0)*'2025-26'!F37*IF(E37="Y",-1,1),2)</f>
        <v>0</v>
      </c>
    </row>
    <row r="38" spans="1:7" x14ac:dyDescent="0.35">
      <c r="A38" s="4" t="s">
        <v>20</v>
      </c>
      <c r="B38" s="28"/>
      <c r="C38" s="28"/>
      <c r="D38" s="1"/>
      <c r="E38" s="1"/>
      <c r="F38" s="2">
        <f>IF(C38="",NETWORKDAYS(B38,"31/03/2026",Holidays),IF(C38&gt;DATE(2026,3,31),NETWORKDAYS(B38,"31/03/2026",Holidays),NETWORKDAYS(B38,C38,Holidays)))/190</f>
        <v>168.4</v>
      </c>
      <c r="G38" s="53">
        <f>ROUND(VLOOKUP(D38,$A$4:$B$17,2,0)*'2025-26'!F38*IF(E38="Y",-1,1),2)</f>
        <v>0</v>
      </c>
    </row>
    <row r="39" spans="1:7" x14ac:dyDescent="0.35">
      <c r="A39" s="4" t="s">
        <v>21</v>
      </c>
      <c r="B39" s="28"/>
      <c r="C39" s="28"/>
      <c r="D39" s="1"/>
      <c r="E39" s="1"/>
      <c r="F39" s="2">
        <f>IF(C39="",NETWORKDAYS(B39,"31/03/2026",Holidays),IF(C39&gt;DATE(2026,3,31),NETWORKDAYS(B39,"31/03/2026",Holidays),NETWORKDAYS(B39,C39,Holidays)))/190</f>
        <v>168.4</v>
      </c>
      <c r="G39" s="53">
        <f>ROUND(VLOOKUP(D39,$A$4:$B$17,2,0)*'2025-26'!F39*IF(E39="Y",-1,1),2)</f>
        <v>0</v>
      </c>
    </row>
    <row r="40" spans="1:7" x14ac:dyDescent="0.35">
      <c r="A40" s="4" t="s">
        <v>22</v>
      </c>
      <c r="B40" s="28"/>
      <c r="C40" s="28"/>
      <c r="D40" s="1"/>
      <c r="E40" s="1"/>
      <c r="F40" s="2">
        <f>IF(C40="",NETWORKDAYS(B40,"31/03/2026",Holidays),IF(C40&gt;DATE(2026,3,31),NETWORKDAYS(B40,"31/03/2026",Holidays),NETWORKDAYS(B40,C40,Holidays)))/190</f>
        <v>168.4</v>
      </c>
      <c r="G40" s="53">
        <f>ROUND(VLOOKUP(D40,$A$4:$B$17,2,0)*'2025-26'!F40*IF(E40="Y",-1,1),2)</f>
        <v>0</v>
      </c>
    </row>
    <row r="41" spans="1:7" x14ac:dyDescent="0.35">
      <c r="A41" s="4" t="s">
        <v>23</v>
      </c>
      <c r="B41" s="28"/>
      <c r="C41" s="28"/>
      <c r="D41" s="1"/>
      <c r="E41" s="1"/>
      <c r="F41" s="2">
        <f>IF(C41="",NETWORKDAYS(B41,"31/03/2026",Holidays),IF(C41&gt;DATE(2026,3,31),NETWORKDAYS(B41,"31/03/2026",Holidays),NETWORKDAYS(B41,C41,Holidays)))/190</f>
        <v>168.4</v>
      </c>
      <c r="G41" s="53">
        <f>ROUND(VLOOKUP(D41,$A$4:$B$17,2,0)*'2025-26'!F41*IF(E41="Y",-1,1),2)</f>
        <v>0</v>
      </c>
    </row>
    <row r="42" spans="1:7" x14ac:dyDescent="0.35">
      <c r="A42" s="4" t="s">
        <v>24</v>
      </c>
      <c r="B42" s="28"/>
      <c r="C42" s="28"/>
      <c r="D42" s="1"/>
      <c r="E42" s="1"/>
      <c r="F42" s="2">
        <f>IF(C42="",NETWORKDAYS(B42,"31/03/2026",Holidays),IF(C42&gt;DATE(2026,3,31),NETWORKDAYS(B42,"31/03/2026",Holidays),NETWORKDAYS(B42,C42,Holidays)))/190</f>
        <v>168.4</v>
      </c>
      <c r="G42" s="53">
        <f>ROUND(VLOOKUP(D42,$A$4:$B$17,2,0)*'2025-26'!F42*IF(E42="Y",-1,1),2)</f>
        <v>0</v>
      </c>
    </row>
    <row r="43" spans="1:7" x14ac:dyDescent="0.35">
      <c r="A43" s="4" t="s">
        <v>25</v>
      </c>
      <c r="B43" s="28"/>
      <c r="C43" s="28"/>
      <c r="D43" s="1"/>
      <c r="E43" s="1"/>
      <c r="F43" s="2">
        <f>IF(C43="",NETWORKDAYS(B43,"31/03/2026",Holidays),IF(C43&gt;DATE(2026,3,31),NETWORKDAYS(B43,"31/03/2026",Holidays),NETWORKDAYS(B43,C43,Holidays)))/190</f>
        <v>168.4</v>
      </c>
      <c r="G43" s="53">
        <f>ROUND(VLOOKUP(D43,$A$4:$B$17,2,0)*'2025-26'!F43*IF(E43="Y",-1,1),2)</f>
        <v>0</v>
      </c>
    </row>
    <row r="44" spans="1:7" x14ac:dyDescent="0.35">
      <c r="A44" s="4" t="s">
        <v>26</v>
      </c>
      <c r="B44" s="28"/>
      <c r="C44" s="28"/>
      <c r="D44" s="1"/>
      <c r="E44" s="1"/>
      <c r="F44" s="2">
        <f>IF(C44="",NETWORKDAYS(B44,"31/03/2026",Holidays),IF(C44&gt;DATE(2026,3,31),NETWORKDAYS(B44,"31/03/2026",Holidays),NETWORKDAYS(B44,C44,Holidays)))/190</f>
        <v>168.4</v>
      </c>
      <c r="G44" s="53">
        <f>ROUND(VLOOKUP(D44,$A$4:$B$17,2,0)*'2025-26'!F44*IF(E44="Y",-1,1),2)</f>
        <v>0</v>
      </c>
    </row>
    <row r="45" spans="1:7" x14ac:dyDescent="0.35">
      <c r="A45" s="4" t="s">
        <v>27</v>
      </c>
      <c r="B45" s="28"/>
      <c r="C45" s="28"/>
      <c r="D45" s="1"/>
      <c r="E45" s="1"/>
      <c r="F45" s="2">
        <f>IF(C45="",NETWORKDAYS(B45,"31/03/2026",Holidays),IF(C45&gt;DATE(2026,3,31),NETWORKDAYS(B45,"31/03/2026",Holidays),NETWORKDAYS(B45,C45,Holidays)))/190</f>
        <v>168.4</v>
      </c>
      <c r="G45" s="53">
        <f>ROUND(VLOOKUP(D45,$A$4:$B$17,2,0)*'2025-26'!F45*IF(E45="Y",-1,1),2)</f>
        <v>0</v>
      </c>
    </row>
    <row r="46" spans="1:7" x14ac:dyDescent="0.35">
      <c r="A46" s="4" t="s">
        <v>28</v>
      </c>
      <c r="B46" s="28"/>
      <c r="C46" s="28"/>
      <c r="D46" s="1"/>
      <c r="E46" s="1"/>
      <c r="F46" s="2">
        <f>IF(C46="",NETWORKDAYS(B46,"31/03/2026",Holidays),IF(C46&gt;DATE(2026,3,31),NETWORKDAYS(B46,"31/03/2026",Holidays),NETWORKDAYS(B46,C46,Holidays)))/190</f>
        <v>168.4</v>
      </c>
      <c r="G46" s="53">
        <f>ROUND(VLOOKUP(D46,$A$4:$B$17,2,0)*'2025-26'!F46*IF(E46="Y",-1,1),2)</f>
        <v>0</v>
      </c>
    </row>
    <row r="47" spans="1:7" x14ac:dyDescent="0.35">
      <c r="A47" s="4" t="s">
        <v>29</v>
      </c>
      <c r="B47" s="28"/>
      <c r="C47" s="28"/>
      <c r="D47" s="1"/>
      <c r="E47" s="1"/>
      <c r="F47" s="2">
        <f>IF(C47="",NETWORKDAYS(B47,"31/03/2026",Holidays),IF(C47&gt;DATE(2026,3,31),NETWORKDAYS(B47,"31/03/2026",Holidays),NETWORKDAYS(B47,C47,Holidays)))/190</f>
        <v>168.4</v>
      </c>
      <c r="G47" s="53">
        <f>ROUND(VLOOKUP(D47,$A$4:$B$17,2,0)*'2025-26'!F47*IF(E47="Y",-1,1),2)</f>
        <v>0</v>
      </c>
    </row>
    <row r="48" spans="1:7" x14ac:dyDescent="0.35">
      <c r="A48" s="4" t="s">
        <v>30</v>
      </c>
      <c r="B48" s="28"/>
      <c r="C48" s="28"/>
      <c r="D48" s="1"/>
      <c r="E48" s="1"/>
      <c r="F48" s="2">
        <f>IF(C48="",NETWORKDAYS(B48,"31/03/2026",Holidays),IF(C48&gt;DATE(2026,3,31),NETWORKDAYS(B48,"31/03/2026",Holidays),NETWORKDAYS(B48,C48,Holidays)))/190</f>
        <v>168.4</v>
      </c>
      <c r="G48" s="53">
        <f>ROUND(VLOOKUP(D48,$A$4:$B$17,2,0)*'2025-26'!F48*IF(E48="Y",-1,1),2)</f>
        <v>0</v>
      </c>
    </row>
    <row r="49" spans="1:7" x14ac:dyDescent="0.35">
      <c r="A49" s="4" t="s">
        <v>31</v>
      </c>
      <c r="B49" s="28"/>
      <c r="C49" s="28"/>
      <c r="D49" s="1"/>
      <c r="E49" s="1"/>
      <c r="F49" s="2">
        <f>IF(C49="",NETWORKDAYS(B49,"31/03/2026",Holidays),IF(C49&gt;DATE(2026,3,31),NETWORKDAYS(B49,"31/03/2026",Holidays),NETWORKDAYS(B49,C49,Holidays)))/190</f>
        <v>168.4</v>
      </c>
      <c r="G49" s="53">
        <f>ROUND(VLOOKUP(D49,$A$4:$B$17,2,0)*'2025-26'!F49*IF(E49="Y",-1,1),2)</f>
        <v>0</v>
      </c>
    </row>
    <row r="50" spans="1:7" x14ac:dyDescent="0.35">
      <c r="A50" s="4" t="s">
        <v>32</v>
      </c>
      <c r="B50" s="28"/>
      <c r="C50" s="28"/>
      <c r="D50" s="1"/>
      <c r="E50" s="1"/>
      <c r="F50" s="2">
        <f>IF(C50="",NETWORKDAYS(B50,"31/03/2026",Holidays),IF(C50&gt;DATE(2026,3,31),NETWORKDAYS(B50,"31/03/2026",Holidays),NETWORKDAYS(B50,C50,Holidays)))/190</f>
        <v>168.4</v>
      </c>
      <c r="G50" s="53">
        <f>ROUND(VLOOKUP(D50,$A$4:$B$17,2,0)*'2025-26'!F50*IF(E50="Y",-1,1),2)</f>
        <v>0</v>
      </c>
    </row>
    <row r="51" spans="1:7" x14ac:dyDescent="0.35">
      <c r="A51" s="4" t="s">
        <v>33</v>
      </c>
      <c r="B51" s="28"/>
      <c r="C51" s="28"/>
      <c r="D51" s="1"/>
      <c r="E51" s="1"/>
      <c r="F51" s="2">
        <f>IF(C51="",NETWORKDAYS(B51,"31/03/2026",Holidays),IF(C51&gt;DATE(2026,3,31),NETWORKDAYS(B51,"31/03/2026",Holidays),NETWORKDAYS(B51,C51,Holidays)))/190</f>
        <v>168.4</v>
      </c>
      <c r="G51" s="53">
        <f>ROUND(VLOOKUP(D51,$A$4:$B$17,2,0)*'2025-26'!F51*IF(E51="Y",-1,1),2)</f>
        <v>0</v>
      </c>
    </row>
    <row r="52" spans="1:7" x14ac:dyDescent="0.35">
      <c r="A52" s="4" t="s">
        <v>34</v>
      </c>
      <c r="B52" s="28"/>
      <c r="C52" s="28"/>
      <c r="D52" s="1"/>
      <c r="E52" s="1"/>
      <c r="F52" s="2">
        <f>IF(C52="",NETWORKDAYS(B52,"31/03/2026",Holidays),IF(C52&gt;DATE(2026,3,31),NETWORKDAYS(B52,"31/03/2026",Holidays),NETWORKDAYS(B52,C52,Holidays)))/190</f>
        <v>168.4</v>
      </c>
      <c r="G52" s="53">
        <f>ROUND(VLOOKUP(D52,$A$4:$B$17,2,0)*'2025-26'!F52*IF(E52="Y",-1,1),2)</f>
        <v>0</v>
      </c>
    </row>
    <row r="53" spans="1:7" x14ac:dyDescent="0.35">
      <c r="A53" s="4" t="s">
        <v>35</v>
      </c>
      <c r="B53" s="28"/>
      <c r="C53" s="28"/>
      <c r="D53" s="1"/>
      <c r="E53" s="1"/>
      <c r="F53" s="2">
        <f>IF(C53="",NETWORKDAYS(B53,"31/03/2026",Holidays),IF(C53&gt;DATE(2026,3,31),NETWORKDAYS(B53,"31/03/2026",Holidays),NETWORKDAYS(B53,C53,Holidays)))/190</f>
        <v>168.4</v>
      </c>
      <c r="G53" s="53">
        <f>ROUND(VLOOKUP(D53,$A$4:$B$17,2,0)*'2025-26'!F53*IF(E53="Y",-1,1),2)</f>
        <v>0</v>
      </c>
    </row>
    <row r="54" spans="1:7" x14ac:dyDescent="0.35">
      <c r="A54" s="4" t="s">
        <v>36</v>
      </c>
      <c r="B54" s="28"/>
      <c r="C54" s="28"/>
      <c r="D54" s="1"/>
      <c r="E54" s="1"/>
      <c r="F54" s="2">
        <f>IF(C54="",NETWORKDAYS(B54,"31/03/2026",Holidays),IF(C54&gt;DATE(2026,3,31),NETWORKDAYS(B54,"31/03/2026",Holidays),NETWORKDAYS(B54,C54,Holidays)))/190</f>
        <v>168.4</v>
      </c>
      <c r="G54" s="53">
        <f>ROUND(VLOOKUP(D54,$A$4:$B$17,2,0)*'2025-26'!F54*IF(E54="Y",-1,1),2)</f>
        <v>0</v>
      </c>
    </row>
    <row r="55" spans="1:7" x14ac:dyDescent="0.35">
      <c r="A55" s="4" t="s">
        <v>37</v>
      </c>
      <c r="B55" s="28"/>
      <c r="C55" s="28"/>
      <c r="D55" s="1"/>
      <c r="E55" s="1"/>
      <c r="F55" s="2">
        <f>IF(C55="",NETWORKDAYS(B55,"31/03/2026",Holidays),IF(C55&gt;DATE(2026,3,31),NETWORKDAYS(B55,"31/03/2026",Holidays),NETWORKDAYS(B55,C55,Holidays)))/190</f>
        <v>168.4</v>
      </c>
      <c r="G55" s="53">
        <f>ROUND(VLOOKUP(D55,$A$4:$B$17,2,0)*'2025-26'!F55*IF(E55="Y",-1,1),2)</f>
        <v>0</v>
      </c>
    </row>
    <row r="56" spans="1:7" x14ac:dyDescent="0.35">
      <c r="A56" s="4" t="s">
        <v>38</v>
      </c>
      <c r="B56" s="28"/>
      <c r="C56" s="28"/>
      <c r="D56" s="1"/>
      <c r="E56" s="1"/>
      <c r="F56" s="2">
        <f>IF(C56="",NETWORKDAYS(B56,"31/03/2026",Holidays),IF(C56&gt;DATE(2026,3,31),NETWORKDAYS(B56,"31/03/2026",Holidays),NETWORKDAYS(B56,C56,Holidays)))/190</f>
        <v>168.4</v>
      </c>
      <c r="G56" s="53">
        <f>ROUND(VLOOKUP(D56,$A$4:$B$17,2,0)*'2025-26'!F56*IF(E56="Y",-1,1),2)</f>
        <v>0</v>
      </c>
    </row>
    <row r="57" spans="1:7" x14ac:dyDescent="0.35">
      <c r="A57" s="4" t="s">
        <v>39</v>
      </c>
      <c r="B57" s="28"/>
      <c r="C57" s="28"/>
      <c r="D57" s="1"/>
      <c r="E57" s="1"/>
      <c r="F57" s="2">
        <f>IF(C57="",NETWORKDAYS(B57,"31/03/2026",Holidays),IF(C57&gt;DATE(2026,3,31),NETWORKDAYS(B57,"31/03/2026",Holidays),NETWORKDAYS(B57,C57,Holidays)))/190</f>
        <v>168.4</v>
      </c>
      <c r="G57" s="53">
        <f>ROUND(VLOOKUP(D57,$A$4:$B$17,2,0)*'2025-26'!F57*IF(E57="Y",-1,1),2)</f>
        <v>0</v>
      </c>
    </row>
    <row r="58" spans="1:7" x14ac:dyDescent="0.35">
      <c r="A58" s="4" t="s">
        <v>40</v>
      </c>
      <c r="B58" s="28"/>
      <c r="C58" s="28"/>
      <c r="D58" s="1"/>
      <c r="E58" s="1"/>
      <c r="F58" s="2">
        <f>IF(C58="",NETWORKDAYS(B58,"31/03/2026",Holidays),IF(C58&gt;DATE(2026,3,31),NETWORKDAYS(B58,"31/03/2026",Holidays),NETWORKDAYS(B58,C58,Holidays)))/190</f>
        <v>168.4</v>
      </c>
      <c r="G58" s="53">
        <f>ROUND(VLOOKUP(D58,$A$4:$B$17,2,0)*'2025-26'!F58*IF(E58="Y",-1,1),2)</f>
        <v>0</v>
      </c>
    </row>
    <row r="59" spans="1:7" x14ac:dyDescent="0.35">
      <c r="A59" s="4" t="s">
        <v>41</v>
      </c>
      <c r="B59" s="28"/>
      <c r="C59" s="28"/>
      <c r="D59" s="1"/>
      <c r="E59" s="1"/>
      <c r="F59" s="2">
        <f>IF(C59="",NETWORKDAYS(B59,"31/03/2026",Holidays),IF(C59&gt;DATE(2026,3,31),NETWORKDAYS(B59,"31/03/2026",Holidays),NETWORKDAYS(B59,C59,Holidays)))/190</f>
        <v>168.4</v>
      </c>
      <c r="G59" s="53">
        <f>ROUND(VLOOKUP(D59,$A$4:$B$17,2,0)*'2025-26'!F59*IF(E59="Y",-1,1),2)</f>
        <v>0</v>
      </c>
    </row>
    <row r="60" spans="1:7" x14ac:dyDescent="0.35">
      <c r="A60" s="4" t="s">
        <v>42</v>
      </c>
      <c r="B60" s="28"/>
      <c r="C60" s="28"/>
      <c r="D60" s="1"/>
      <c r="E60" s="1"/>
      <c r="F60" s="2">
        <f>IF(C60="",NETWORKDAYS(B60,"31/03/2026",Holidays),IF(C60&gt;DATE(2026,3,31),NETWORKDAYS(B60,"31/03/2026",Holidays),NETWORKDAYS(B60,C60,Holidays)))/190</f>
        <v>168.4</v>
      </c>
      <c r="G60" s="53">
        <f>ROUND(VLOOKUP(D60,$A$4:$B$17,2,0)*'2025-26'!F60*IF(E60="Y",-1,1),2)</f>
        <v>0</v>
      </c>
    </row>
    <row r="61" spans="1:7" x14ac:dyDescent="0.35">
      <c r="A61" s="4" t="s">
        <v>43</v>
      </c>
      <c r="B61" s="28"/>
      <c r="C61" s="28"/>
      <c r="D61" s="1"/>
      <c r="E61" s="1"/>
      <c r="F61" s="2">
        <f>IF(C61="",NETWORKDAYS(B61,"31/03/2026",Holidays),IF(C61&gt;DATE(2026,3,31),NETWORKDAYS(B61,"31/03/2026",Holidays),NETWORKDAYS(B61,C61,Holidays)))/190</f>
        <v>168.4</v>
      </c>
      <c r="G61" s="53">
        <f>ROUND(VLOOKUP(D61,$A$4:$B$17,2,0)*'2025-26'!F61*IF(E61="Y",-1,1),2)</f>
        <v>0</v>
      </c>
    </row>
    <row r="62" spans="1:7" x14ac:dyDescent="0.35">
      <c r="A62" s="4" t="s">
        <v>44</v>
      </c>
      <c r="B62" s="28"/>
      <c r="C62" s="28"/>
      <c r="D62" s="1"/>
      <c r="E62" s="1"/>
      <c r="F62" s="2">
        <f>IF(C62="",NETWORKDAYS(B62,"31/03/2026",Holidays),IF(C62&gt;DATE(2026,3,31),NETWORKDAYS(B62,"31/03/2026",Holidays),NETWORKDAYS(B62,C62,Holidays)))/190</f>
        <v>168.4</v>
      </c>
      <c r="G62" s="53">
        <f>ROUND(VLOOKUP(D62,$A$4:$B$17,2,0)*'2025-26'!F62*IF(E62="Y",-1,1),2)</f>
        <v>0</v>
      </c>
    </row>
    <row r="63" spans="1:7" x14ac:dyDescent="0.35">
      <c r="A63" s="4" t="s">
        <v>45</v>
      </c>
      <c r="B63" s="28"/>
      <c r="C63" s="28"/>
      <c r="D63" s="1"/>
      <c r="E63" s="1"/>
      <c r="F63" s="2">
        <f>IF(C63="",NETWORKDAYS(B63,"31/03/2026",Holidays),IF(C63&gt;DATE(2026,3,31),NETWORKDAYS(B63,"31/03/2026",Holidays),NETWORKDAYS(B63,C63,Holidays)))/190</f>
        <v>168.4</v>
      </c>
      <c r="G63" s="53">
        <f>ROUND(VLOOKUP(D63,$A$4:$B$17,2,0)*'2025-26'!F63*IF(E63="Y",-1,1),2)</f>
        <v>0</v>
      </c>
    </row>
    <row r="64" spans="1:7" x14ac:dyDescent="0.35">
      <c r="A64" s="4" t="s">
        <v>46</v>
      </c>
      <c r="B64" s="28"/>
      <c r="C64" s="28"/>
      <c r="D64" s="1"/>
      <c r="E64" s="1"/>
      <c r="F64" s="2">
        <f>IF(C64="",NETWORKDAYS(B64,"31/03/2026",Holidays),IF(C64&gt;DATE(2026,3,31),NETWORKDAYS(B64,"31/03/2026",Holidays),NETWORKDAYS(B64,C64,Holidays)))/190</f>
        <v>168.4</v>
      </c>
      <c r="G64" s="53">
        <f>ROUND(VLOOKUP(D64,$A$4:$B$17,2,0)*'2025-26'!F64*IF(E64="Y",-1,1),2)</f>
        <v>0</v>
      </c>
    </row>
    <row r="65" spans="1:7" x14ac:dyDescent="0.35">
      <c r="A65" s="4" t="s">
        <v>47</v>
      </c>
      <c r="B65" s="28"/>
      <c r="C65" s="28"/>
      <c r="D65" s="1"/>
      <c r="E65" s="1"/>
      <c r="F65" s="2">
        <f>IF(C65="",NETWORKDAYS(B65,"31/03/2026",Holidays),IF(C65&gt;DATE(2026,3,31),NETWORKDAYS(B65,"31/03/2026",Holidays),NETWORKDAYS(B65,C65,Holidays)))/190</f>
        <v>168.4</v>
      </c>
      <c r="G65" s="53">
        <f>ROUND(VLOOKUP(D65,$A$4:$B$17,2,0)*'2025-26'!F65*IF(E65="Y",-1,1),2)</f>
        <v>0</v>
      </c>
    </row>
    <row r="66" spans="1:7" x14ac:dyDescent="0.35">
      <c r="A66" s="4" t="s">
        <v>48</v>
      </c>
      <c r="B66" s="28"/>
      <c r="C66" s="28"/>
      <c r="D66" s="1"/>
      <c r="E66" s="1"/>
      <c r="F66" s="2">
        <f>IF(C66="",NETWORKDAYS(B66,"31/03/2026",Holidays),IF(C66&gt;DATE(2026,3,31),NETWORKDAYS(B66,"31/03/2026",Holidays),NETWORKDAYS(B66,C66,Holidays)))/190</f>
        <v>168.4</v>
      </c>
      <c r="G66" s="53">
        <f>ROUND(VLOOKUP(D66,$A$4:$B$17,2,0)*'2025-26'!F66*IF(E66="Y",-1,1),2)</f>
        <v>0</v>
      </c>
    </row>
    <row r="67" spans="1:7" x14ac:dyDescent="0.35">
      <c r="A67" s="4" t="s">
        <v>49</v>
      </c>
      <c r="B67" s="28"/>
      <c r="C67" s="28"/>
      <c r="D67" s="1"/>
      <c r="E67" s="1"/>
      <c r="F67" s="2">
        <f>IF(C67="",NETWORKDAYS(B67,"31/03/2026",Holidays),IF(C67&gt;DATE(2026,3,31),NETWORKDAYS(B67,"31/03/2026",Holidays),NETWORKDAYS(B67,C67,Holidays)))/190</f>
        <v>168.4</v>
      </c>
      <c r="G67" s="53">
        <f>ROUND(VLOOKUP(D67,$A$4:$B$17,2,0)*'2025-26'!F67*IF(E67="Y",-1,1),2)</f>
        <v>0</v>
      </c>
    </row>
    <row r="68" spans="1:7" x14ac:dyDescent="0.35">
      <c r="A68" s="4" t="s">
        <v>50</v>
      </c>
      <c r="B68" s="28"/>
      <c r="C68" s="28"/>
      <c r="D68" s="1"/>
      <c r="E68" s="1"/>
      <c r="F68" s="2">
        <f>IF(C68="",NETWORKDAYS(B68,"31/03/2026",Holidays),IF(C68&gt;DATE(2026,3,31),NETWORKDAYS(B68,"31/03/2026",Holidays),NETWORKDAYS(B68,C68,Holidays)))/190</f>
        <v>168.4</v>
      </c>
      <c r="G68" s="53">
        <f>ROUND(VLOOKUP(D68,$A$4:$B$17,2,0)*'2025-26'!F68*IF(E68="Y",-1,1),2)</f>
        <v>0</v>
      </c>
    </row>
    <row r="69" spans="1:7" x14ac:dyDescent="0.35">
      <c r="A69" s="4" t="s">
        <v>51</v>
      </c>
      <c r="B69" s="28"/>
      <c r="C69" s="28"/>
      <c r="D69" s="1"/>
      <c r="E69" s="1"/>
      <c r="F69" s="2">
        <f>IF(C69="",NETWORKDAYS(B69,"31/03/2026",Holidays),IF(C69&gt;DATE(2026,3,31),NETWORKDAYS(B69,"31/03/2026",Holidays),NETWORKDAYS(B69,C69,Holidays)))/190</f>
        <v>168.4</v>
      </c>
      <c r="G69" s="53">
        <f>ROUND(VLOOKUP(D69,$A$4:$B$17,2,0)*'2025-26'!F69*IF(E69="Y",-1,1),2)</f>
        <v>0</v>
      </c>
    </row>
    <row r="70" spans="1:7" x14ac:dyDescent="0.35">
      <c r="A70" s="4" t="s">
        <v>52</v>
      </c>
      <c r="B70" s="28"/>
      <c r="C70" s="28"/>
      <c r="D70" s="1"/>
      <c r="E70" s="1"/>
      <c r="F70" s="2">
        <f>IF(C70="",NETWORKDAYS(B70,"31/03/2026",Holidays),IF(C70&gt;DATE(2026,3,31),NETWORKDAYS(B70,"31/03/2026",Holidays),NETWORKDAYS(B70,C70,Holidays)))/190</f>
        <v>168.4</v>
      </c>
      <c r="G70" s="53">
        <f>ROUND(VLOOKUP(D70,$A$4:$B$17,2,0)*'2025-26'!F70*IF(E70="Y",-1,1),2)</f>
        <v>0</v>
      </c>
    </row>
    <row r="71" spans="1:7" x14ac:dyDescent="0.35">
      <c r="A71" s="4" t="s">
        <v>53</v>
      </c>
      <c r="B71" s="28"/>
      <c r="C71" s="28"/>
      <c r="D71" s="1"/>
      <c r="E71" s="1"/>
      <c r="F71" s="2">
        <f>IF(C71="",NETWORKDAYS(B71,"31/03/2026",Holidays),IF(C71&gt;DATE(2026,3,31),NETWORKDAYS(B71,"31/03/2026",Holidays),NETWORKDAYS(B71,C71,Holidays)))/190</f>
        <v>168.4</v>
      </c>
      <c r="G71" s="53">
        <f>ROUND(VLOOKUP(D71,$A$4:$B$17,2,0)*'2025-26'!F71*IF(E71="Y",-1,1),2)</f>
        <v>0</v>
      </c>
    </row>
    <row r="72" spans="1:7" x14ac:dyDescent="0.35">
      <c r="A72" s="4" t="s">
        <v>54</v>
      </c>
      <c r="B72" s="28"/>
      <c r="C72" s="28"/>
      <c r="D72" s="1"/>
      <c r="E72" s="1"/>
      <c r="F72" s="2">
        <f>IF(C72="",NETWORKDAYS(B72,"31/03/2026",Holidays),IF(C72&gt;DATE(2026,3,31),NETWORKDAYS(B72,"31/03/2026",Holidays),NETWORKDAYS(B72,C72,Holidays)))/190</f>
        <v>168.4</v>
      </c>
      <c r="G72" s="53">
        <f>ROUND(VLOOKUP(D72,$A$4:$B$17,2,0)*'2025-26'!F72*IF(E72="Y",-1,1),2)</f>
        <v>0</v>
      </c>
    </row>
    <row r="73" spans="1:7" x14ac:dyDescent="0.35">
      <c r="A73" s="4" t="s">
        <v>55</v>
      </c>
      <c r="B73" s="28"/>
      <c r="C73" s="28"/>
      <c r="D73" s="1"/>
      <c r="E73" s="1"/>
      <c r="F73" s="2">
        <f>IF(C73="",NETWORKDAYS(B73,"31/03/2026",Holidays),IF(C73&gt;DATE(2026,3,31),NETWORKDAYS(B73,"31/03/2026",Holidays),NETWORKDAYS(B73,C73,Holidays)))/190</f>
        <v>168.4</v>
      </c>
      <c r="G73" s="53">
        <f>ROUND(VLOOKUP(D73,$A$4:$B$17,2,0)*'2025-26'!F73*IF(E73="Y",-1,1),2)</f>
        <v>0</v>
      </c>
    </row>
    <row r="74" spans="1:7" x14ac:dyDescent="0.35">
      <c r="A74" s="4" t="s">
        <v>56</v>
      </c>
      <c r="B74" s="28"/>
      <c r="C74" s="28"/>
      <c r="D74" s="1"/>
      <c r="E74" s="1"/>
      <c r="F74" s="2">
        <f>IF(C74="",NETWORKDAYS(B74,"31/03/2026",Holidays),IF(C74&gt;DATE(2026,3,31),NETWORKDAYS(B74,"31/03/2026",Holidays),NETWORKDAYS(B74,C74,Holidays)))/190</f>
        <v>168.4</v>
      </c>
      <c r="G74" s="53">
        <f>ROUND(VLOOKUP(D74,$A$4:$B$17,2,0)*'2025-26'!F74*IF(E74="Y",-1,1),2)</f>
        <v>0</v>
      </c>
    </row>
    <row r="75" spans="1:7" x14ac:dyDescent="0.35">
      <c r="A75" s="4" t="s">
        <v>57</v>
      </c>
      <c r="B75" s="28"/>
      <c r="C75" s="28"/>
      <c r="D75" s="1"/>
      <c r="E75" s="1"/>
      <c r="F75" s="2">
        <f>IF(C75="",NETWORKDAYS(B75,"31/03/2026",Holidays),IF(C75&gt;DATE(2026,3,31),NETWORKDAYS(B75,"31/03/2026",Holidays),NETWORKDAYS(B75,C75,Holidays)))/190</f>
        <v>168.4</v>
      </c>
      <c r="G75" s="53">
        <f>ROUND(VLOOKUP(D75,$A$4:$B$17,2,0)*'2025-26'!F75*IF(E75="Y",-1,1),2)</f>
        <v>0</v>
      </c>
    </row>
    <row r="76" spans="1:7" x14ac:dyDescent="0.35">
      <c r="A76" s="4" t="s">
        <v>58</v>
      </c>
      <c r="B76" s="28"/>
      <c r="C76" s="28"/>
      <c r="D76" s="1"/>
      <c r="E76" s="1"/>
      <c r="F76" s="2">
        <f>IF(C76="",NETWORKDAYS(B76,"31/03/2026",Holidays),IF(C76&gt;DATE(2026,3,31),NETWORKDAYS(B76,"31/03/2026",Holidays),NETWORKDAYS(B76,C76,Holidays)))/190</f>
        <v>168.4</v>
      </c>
      <c r="G76" s="53">
        <f>ROUND(VLOOKUP(D76,$A$4:$B$17,2,0)*'2025-26'!F76*IF(E76="Y",-1,1),2)</f>
        <v>0</v>
      </c>
    </row>
    <row r="77" spans="1:7" x14ac:dyDescent="0.35">
      <c r="A77" s="4" t="s">
        <v>59</v>
      </c>
      <c r="B77" s="28"/>
      <c r="C77" s="28"/>
      <c r="D77" s="1"/>
      <c r="E77" s="1"/>
      <c r="F77" s="2">
        <f>IF(C77="",NETWORKDAYS(B77,"31/03/2026",Holidays),IF(C77&gt;DATE(2026,3,31),NETWORKDAYS(B77,"31/03/2026",Holidays),NETWORKDAYS(B77,C77,Holidays)))/190</f>
        <v>168.4</v>
      </c>
      <c r="G77" s="53">
        <f>ROUND(VLOOKUP(D77,$A$4:$B$17,2,0)*'2025-26'!F77*IF(E77="Y",-1,1),2)</f>
        <v>0</v>
      </c>
    </row>
    <row r="78" spans="1:7" x14ac:dyDescent="0.35">
      <c r="A78" s="4" t="s">
        <v>60</v>
      </c>
      <c r="B78" s="28"/>
      <c r="C78" s="28"/>
      <c r="D78" s="1"/>
      <c r="E78" s="1"/>
      <c r="F78" s="2">
        <f>IF(C78="",NETWORKDAYS(B78,"31/03/2026",Holidays),IF(C78&gt;DATE(2026,3,31),NETWORKDAYS(B78,"31/03/2026",Holidays),NETWORKDAYS(B78,C78,Holidays)))/190</f>
        <v>168.4</v>
      </c>
      <c r="G78" s="53">
        <f>ROUND(VLOOKUP(D78,$A$4:$B$17,2,0)*'2025-26'!F78*IF(E78="Y",-1,1),2)</f>
        <v>0</v>
      </c>
    </row>
    <row r="79" spans="1:7" x14ac:dyDescent="0.35">
      <c r="A79" s="4" t="s">
        <v>61</v>
      </c>
      <c r="B79" s="28"/>
      <c r="C79" s="28"/>
      <c r="D79" s="1"/>
      <c r="E79" s="1"/>
      <c r="F79" s="2">
        <f>IF(C79="",NETWORKDAYS(B79,"31/03/2026",Holidays),IF(C79&gt;DATE(2026,3,31),NETWORKDAYS(B79,"31/03/2026",Holidays),NETWORKDAYS(B79,C79,Holidays)))/190</f>
        <v>168.4</v>
      </c>
      <c r="G79" s="53">
        <f>ROUND(VLOOKUP(D79,$A$4:$B$17,2,0)*'2025-26'!F79*IF(E79="Y",-1,1),2)</f>
        <v>0</v>
      </c>
    </row>
    <row r="80" spans="1:7" x14ac:dyDescent="0.35">
      <c r="A80" s="4" t="s">
        <v>62</v>
      </c>
      <c r="B80" s="28"/>
      <c r="C80" s="28"/>
      <c r="D80" s="1"/>
      <c r="E80" s="1"/>
      <c r="F80" s="2">
        <f>IF(C80="",NETWORKDAYS(B80,"31/03/2026",Holidays),IF(C80&gt;DATE(2026,3,31),NETWORKDAYS(B80,"31/03/2026",Holidays),NETWORKDAYS(B80,C80,Holidays)))/190</f>
        <v>168.4</v>
      </c>
      <c r="G80" s="53">
        <f>ROUND(VLOOKUP(D80,$A$4:$B$17,2,0)*'2025-26'!F80*IF(E80="Y",-1,1),2)</f>
        <v>0</v>
      </c>
    </row>
    <row r="81" spans="1:7" x14ac:dyDescent="0.35">
      <c r="A81" s="4" t="s">
        <v>63</v>
      </c>
      <c r="B81" s="28"/>
      <c r="C81" s="28"/>
      <c r="D81" s="1"/>
      <c r="E81" s="1"/>
      <c r="F81" s="2">
        <f>IF(C81="",NETWORKDAYS(B81,"31/03/2026",Holidays),IF(C81&gt;DATE(2026,3,31),NETWORKDAYS(B81,"31/03/2026",Holidays),NETWORKDAYS(B81,C81,Holidays)))/190</f>
        <v>168.4</v>
      </c>
      <c r="G81" s="53">
        <f>ROUND(VLOOKUP(D81,$A$4:$B$17,2,0)*'2025-26'!F81*IF(E81="Y",-1,1),2)</f>
        <v>0</v>
      </c>
    </row>
    <row r="82" spans="1:7" x14ac:dyDescent="0.35">
      <c r="A82" s="4" t="s">
        <v>64</v>
      </c>
      <c r="B82" s="28"/>
      <c r="C82" s="28"/>
      <c r="D82" s="1"/>
      <c r="E82" s="1"/>
      <c r="F82" s="2">
        <f>IF(C82="",NETWORKDAYS(B82,"31/03/2026",Holidays),IF(C82&gt;DATE(2026,3,31),NETWORKDAYS(B82,"31/03/2026",Holidays),NETWORKDAYS(B82,C82,Holidays)))/190</f>
        <v>168.4</v>
      </c>
      <c r="G82" s="53">
        <f>ROUND(VLOOKUP(D82,$A$4:$B$17,2,0)*'2025-26'!F82*IF(E82="Y",-1,1),2)</f>
        <v>0</v>
      </c>
    </row>
    <row r="83" spans="1:7" x14ac:dyDescent="0.35">
      <c r="A83" s="4" t="s">
        <v>65</v>
      </c>
      <c r="B83" s="28"/>
      <c r="C83" s="28"/>
      <c r="D83" s="1"/>
      <c r="E83" s="1"/>
      <c r="F83" s="2">
        <f>IF(C83="",NETWORKDAYS(B83,"31/03/2026",Holidays),IF(C83&gt;DATE(2026,3,31),NETWORKDAYS(B83,"31/03/2026",Holidays),NETWORKDAYS(B83,C83,Holidays)))/190</f>
        <v>168.4</v>
      </c>
      <c r="G83" s="53">
        <f>ROUND(VLOOKUP(D83,$A$4:$B$17,2,0)*'2025-26'!F83*IF(E83="Y",-1,1),2)</f>
        <v>0</v>
      </c>
    </row>
    <row r="84" spans="1:7" x14ac:dyDescent="0.35">
      <c r="A84" s="4" t="s">
        <v>66</v>
      </c>
      <c r="B84" s="28"/>
      <c r="C84" s="28"/>
      <c r="D84" s="1"/>
      <c r="E84" s="1"/>
      <c r="F84" s="2">
        <f>IF(C84="",NETWORKDAYS(B84,"31/03/2026",Holidays),IF(C84&gt;DATE(2026,3,31),NETWORKDAYS(B84,"31/03/2026",Holidays),NETWORKDAYS(B84,C84,Holidays)))/190</f>
        <v>168.4</v>
      </c>
      <c r="G84" s="53">
        <f>ROUND(VLOOKUP(D84,$A$4:$B$17,2,0)*'2025-26'!F84*IF(E84="Y",-1,1),2)</f>
        <v>0</v>
      </c>
    </row>
    <row r="85" spans="1:7" x14ac:dyDescent="0.35">
      <c r="A85" s="4" t="s">
        <v>67</v>
      </c>
      <c r="B85" s="28"/>
      <c r="C85" s="28"/>
      <c r="D85" s="1"/>
      <c r="E85" s="1"/>
      <c r="F85" s="2">
        <f>IF(C85="",NETWORKDAYS(B85,"31/03/2026",Holidays),IF(C85&gt;DATE(2026,3,31),NETWORKDAYS(B85,"31/03/2026",Holidays),NETWORKDAYS(B85,C85,Holidays)))/190</f>
        <v>168.4</v>
      </c>
      <c r="G85" s="53">
        <f>ROUND(VLOOKUP(D85,$A$4:$B$17,2,0)*'2025-26'!F85*IF(E85="Y",-1,1),2)</f>
        <v>0</v>
      </c>
    </row>
    <row r="86" spans="1:7" x14ac:dyDescent="0.35">
      <c r="A86" s="4" t="s">
        <v>68</v>
      </c>
      <c r="B86" s="28"/>
      <c r="C86" s="28"/>
      <c r="D86" s="1"/>
      <c r="E86" s="1"/>
      <c r="F86" s="2">
        <f>IF(C86="",NETWORKDAYS(B86,"31/03/2026",Holidays),IF(C86&gt;DATE(2026,3,31),NETWORKDAYS(B86,"31/03/2026",Holidays),NETWORKDAYS(B86,C86,Holidays)))/190</f>
        <v>168.4</v>
      </c>
      <c r="G86" s="53">
        <f>ROUND(VLOOKUP(D86,$A$4:$B$17,2,0)*'2025-26'!F86*IF(E86="Y",-1,1),2)</f>
        <v>0</v>
      </c>
    </row>
    <row r="87" spans="1:7" x14ac:dyDescent="0.35">
      <c r="A87" s="4" t="s">
        <v>69</v>
      </c>
      <c r="B87" s="28"/>
      <c r="C87" s="28"/>
      <c r="D87" s="1"/>
      <c r="E87" s="1"/>
      <c r="F87" s="2">
        <f>IF(C87="",NETWORKDAYS(B87,"31/03/2026",Holidays),IF(C87&gt;DATE(2026,3,31),NETWORKDAYS(B87,"31/03/2026",Holidays),NETWORKDAYS(B87,C87,Holidays)))/190</f>
        <v>168.4</v>
      </c>
      <c r="G87" s="53">
        <f>ROUND(VLOOKUP(D87,$A$4:$B$17,2,0)*'2025-26'!F87*IF(E87="Y",-1,1),2)</f>
        <v>0</v>
      </c>
    </row>
    <row r="88" spans="1:7" x14ac:dyDescent="0.35">
      <c r="A88" s="4" t="s">
        <v>70</v>
      </c>
      <c r="B88" s="28"/>
      <c r="C88" s="28"/>
      <c r="D88" s="1"/>
      <c r="E88" s="1"/>
      <c r="F88" s="2">
        <f>IF(C88="",NETWORKDAYS(B88,"31/03/2026",Holidays),IF(C88&gt;DATE(2026,3,31),NETWORKDAYS(B88,"31/03/2026",Holidays),NETWORKDAYS(B88,C88,Holidays)))/190</f>
        <v>168.4</v>
      </c>
      <c r="G88" s="53">
        <f>ROUND(VLOOKUP(D88,$A$4:$B$17,2,0)*'2025-26'!F88*IF(E88="Y",-1,1),2)</f>
        <v>0</v>
      </c>
    </row>
    <row r="89" spans="1:7" x14ac:dyDescent="0.35">
      <c r="A89" s="4" t="s">
        <v>71</v>
      </c>
      <c r="B89" s="28"/>
      <c r="C89" s="28"/>
      <c r="D89" s="1"/>
      <c r="E89" s="1"/>
      <c r="F89" s="2">
        <f>IF(C89="",NETWORKDAYS(B89,"31/03/2026",Holidays),IF(C89&gt;DATE(2026,3,31),NETWORKDAYS(B89,"31/03/2026",Holidays),NETWORKDAYS(B89,C89,Holidays)))/190</f>
        <v>168.4</v>
      </c>
      <c r="G89" s="53">
        <f>ROUND(VLOOKUP(D89,$A$4:$B$17,2,0)*'2025-26'!F89*IF(E89="Y",-1,1),2)</f>
        <v>0</v>
      </c>
    </row>
    <row r="90" spans="1:7" x14ac:dyDescent="0.35">
      <c r="A90" s="4" t="s">
        <v>72</v>
      </c>
      <c r="B90" s="28"/>
      <c r="C90" s="28"/>
      <c r="D90" s="1"/>
      <c r="E90" s="1"/>
      <c r="F90" s="2">
        <f>IF(C90="",NETWORKDAYS(B90,"31/03/2026",Holidays),IF(C90&gt;DATE(2026,3,31),NETWORKDAYS(B90,"31/03/2026",Holidays),NETWORKDAYS(B90,C90,Holidays)))/190</f>
        <v>168.4</v>
      </c>
      <c r="G90" s="53">
        <f>ROUND(VLOOKUP(D90,$A$4:$B$17,2,0)*'2025-26'!F90*IF(E90="Y",-1,1),2)</f>
        <v>0</v>
      </c>
    </row>
    <row r="91" spans="1:7" x14ac:dyDescent="0.35">
      <c r="A91" s="4" t="s">
        <v>73</v>
      </c>
      <c r="B91" s="28"/>
      <c r="C91" s="28"/>
      <c r="D91" s="1"/>
      <c r="E91" s="1"/>
      <c r="F91" s="2">
        <f>IF(C91="",NETWORKDAYS(B91,"31/03/2026",Holidays),IF(C91&gt;DATE(2026,3,31),NETWORKDAYS(B91,"31/03/2026",Holidays),NETWORKDAYS(B91,C91,Holidays)))/190</f>
        <v>168.4</v>
      </c>
      <c r="G91" s="53">
        <f>ROUND(VLOOKUP(D91,$A$4:$B$17,2,0)*'2025-26'!F91*IF(E91="Y",-1,1),2)</f>
        <v>0</v>
      </c>
    </row>
    <row r="92" spans="1:7" x14ac:dyDescent="0.35">
      <c r="A92" s="4" t="s">
        <v>74</v>
      </c>
      <c r="B92" s="28"/>
      <c r="C92" s="28"/>
      <c r="D92" s="1"/>
      <c r="E92" s="1"/>
      <c r="F92" s="2">
        <f>IF(C92="",NETWORKDAYS(B92,"31/03/2026",Holidays),IF(C92&gt;DATE(2026,3,31),NETWORKDAYS(B92,"31/03/2026",Holidays),NETWORKDAYS(B92,C92,Holidays)))/190</f>
        <v>168.4</v>
      </c>
      <c r="G92" s="53">
        <f>ROUND(VLOOKUP(D92,$A$4:$B$17,2,0)*'2025-26'!F92*IF(E92="Y",-1,1),2)</f>
        <v>0</v>
      </c>
    </row>
    <row r="93" spans="1:7" x14ac:dyDescent="0.35">
      <c r="A93" s="4" t="s">
        <v>75</v>
      </c>
      <c r="B93" s="28"/>
      <c r="C93" s="28"/>
      <c r="D93" s="1"/>
      <c r="E93" s="1"/>
      <c r="F93" s="2">
        <f>IF(C93="",NETWORKDAYS(B93,"31/03/2026",Holidays),IF(C93&gt;DATE(2026,3,31),NETWORKDAYS(B93,"31/03/2026",Holidays),NETWORKDAYS(B93,C93,Holidays)))/190</f>
        <v>168.4</v>
      </c>
      <c r="G93" s="53">
        <f>ROUND(VLOOKUP(D93,$A$4:$B$17,2,0)*'2025-26'!F93*IF(E93="Y",-1,1),2)</f>
        <v>0</v>
      </c>
    </row>
    <row r="94" spans="1:7" x14ac:dyDescent="0.35">
      <c r="A94" s="4" t="s">
        <v>76</v>
      </c>
      <c r="B94" s="28"/>
      <c r="C94" s="28"/>
      <c r="D94" s="1"/>
      <c r="E94" s="1"/>
      <c r="F94" s="2">
        <f>IF(C94="",NETWORKDAYS(B94,"31/03/2026",Holidays),IF(C94&gt;DATE(2026,3,31),NETWORKDAYS(B94,"31/03/2026",Holidays),NETWORKDAYS(B94,C94,Holidays)))/190</f>
        <v>168.4</v>
      </c>
      <c r="G94" s="53">
        <f>ROUND(VLOOKUP(D94,$A$4:$B$17,2,0)*'2025-26'!F94*IF(E94="Y",-1,1),2)</f>
        <v>0</v>
      </c>
    </row>
    <row r="95" spans="1:7" x14ac:dyDescent="0.35">
      <c r="A95" s="4" t="s">
        <v>77</v>
      </c>
      <c r="B95" s="28"/>
      <c r="C95" s="28"/>
      <c r="D95" s="1"/>
      <c r="E95" s="1"/>
      <c r="F95" s="2">
        <f>IF(C95="",NETWORKDAYS(B95,"31/03/2026",Holidays),IF(C95&gt;DATE(2026,3,31),NETWORKDAYS(B95,"31/03/2026",Holidays),NETWORKDAYS(B95,C95,Holidays)))/190</f>
        <v>168.4</v>
      </c>
      <c r="G95" s="53">
        <f>ROUND(VLOOKUP(D95,$A$4:$B$17,2,0)*'2025-26'!F95*IF(E95="Y",-1,1),2)</f>
        <v>0</v>
      </c>
    </row>
    <row r="96" spans="1:7" x14ac:dyDescent="0.35">
      <c r="A96" s="4" t="s">
        <v>78</v>
      </c>
      <c r="B96" s="28"/>
      <c r="C96" s="28"/>
      <c r="D96" s="1"/>
      <c r="E96" s="1"/>
      <c r="F96" s="2">
        <f>IF(C96="",NETWORKDAYS(B96,"31/03/2026",Holidays),IF(C96&gt;DATE(2026,3,31),NETWORKDAYS(B96,"31/03/2026",Holidays),NETWORKDAYS(B96,C96,Holidays)))/190</f>
        <v>168.4</v>
      </c>
      <c r="G96" s="53">
        <f>ROUND(VLOOKUP(D96,$A$4:$B$17,2,0)*'2025-26'!F96*IF(E96="Y",-1,1),2)</f>
        <v>0</v>
      </c>
    </row>
    <row r="97" spans="1:7" x14ac:dyDescent="0.35">
      <c r="A97" s="4" t="s">
        <v>79</v>
      </c>
      <c r="B97" s="28"/>
      <c r="C97" s="28"/>
      <c r="D97" s="1"/>
      <c r="E97" s="1"/>
      <c r="F97" s="2">
        <f>IF(C97="",NETWORKDAYS(B97,"31/03/2026",Holidays),IF(C97&gt;DATE(2026,3,31),NETWORKDAYS(B97,"31/03/2026",Holidays),NETWORKDAYS(B97,C97,Holidays)))/190</f>
        <v>168.4</v>
      </c>
      <c r="G97" s="53">
        <f>ROUND(VLOOKUP(D97,$A$4:$B$17,2,0)*'2025-26'!F97*IF(E97="Y",-1,1),2)</f>
        <v>0</v>
      </c>
    </row>
    <row r="98" spans="1:7" x14ac:dyDescent="0.35">
      <c r="A98" s="4" t="s">
        <v>80</v>
      </c>
      <c r="B98" s="28"/>
      <c r="C98" s="28"/>
      <c r="D98" s="1"/>
      <c r="E98" s="1"/>
      <c r="F98" s="2">
        <f>IF(C98="",NETWORKDAYS(B98,"31/03/2026",Holidays),IF(C98&gt;DATE(2026,3,31),NETWORKDAYS(B98,"31/03/2026",Holidays),NETWORKDAYS(B98,C98,Holidays)))/190</f>
        <v>168.4</v>
      </c>
      <c r="G98" s="53">
        <f>ROUND(VLOOKUP(D98,$A$4:$B$17,2,0)*'2025-26'!F98*IF(E98="Y",-1,1),2)</f>
        <v>0</v>
      </c>
    </row>
    <row r="99" spans="1:7" x14ac:dyDescent="0.35">
      <c r="A99" s="4" t="s">
        <v>81</v>
      </c>
      <c r="B99" s="28"/>
      <c r="C99" s="28"/>
      <c r="D99" s="1"/>
      <c r="E99" s="1"/>
      <c r="F99" s="2">
        <f>IF(C99="",NETWORKDAYS(B99,"31/03/2026",Holidays),IF(C99&gt;DATE(2026,3,31),NETWORKDAYS(B99,"31/03/2026",Holidays),NETWORKDAYS(B99,C99,Holidays)))/190</f>
        <v>168.4</v>
      </c>
      <c r="G99" s="53">
        <f>ROUND(VLOOKUP(D99,$A$4:$B$17,2,0)*'2025-26'!F99*IF(E99="Y",-1,1),2)</f>
        <v>0</v>
      </c>
    </row>
    <row r="100" spans="1:7" x14ac:dyDescent="0.35">
      <c r="A100" s="4" t="s">
        <v>82</v>
      </c>
      <c r="B100" s="28"/>
      <c r="C100" s="28"/>
      <c r="D100" s="1"/>
      <c r="E100" s="1"/>
      <c r="F100" s="2">
        <f>IF(C100="",NETWORKDAYS(B100,"31/03/2026",Holidays),IF(C100&gt;DATE(2026,3,31),NETWORKDAYS(B100,"31/03/2026",Holidays),NETWORKDAYS(B100,C100,Holidays)))/190</f>
        <v>168.4</v>
      </c>
      <c r="G100" s="53">
        <f>ROUND(VLOOKUP(D100,$A$4:$B$17,2,0)*'2025-26'!F100*IF(E100="Y",-1,1),2)</f>
        <v>0</v>
      </c>
    </row>
    <row r="101" spans="1:7" x14ac:dyDescent="0.35">
      <c r="A101" s="4" t="s">
        <v>83</v>
      </c>
      <c r="B101" s="28"/>
      <c r="C101" s="28"/>
      <c r="D101" s="1"/>
      <c r="E101" s="1"/>
      <c r="F101" s="2">
        <f>IF(C101="",NETWORKDAYS(B101,"31/03/2026",Holidays),IF(C101&gt;DATE(2026,3,31),NETWORKDAYS(B101,"31/03/2026",Holidays),NETWORKDAYS(B101,C101,Holidays)))/190</f>
        <v>168.4</v>
      </c>
      <c r="G101" s="53">
        <f>ROUND(VLOOKUP(D101,$A$4:$B$17,2,0)*'2025-26'!F101*IF(E101="Y",-1,1),2)</f>
        <v>0</v>
      </c>
    </row>
    <row r="102" spans="1:7" x14ac:dyDescent="0.35">
      <c r="A102" s="4" t="s">
        <v>84</v>
      </c>
      <c r="B102" s="28"/>
      <c r="C102" s="28"/>
      <c r="D102" s="1"/>
      <c r="E102" s="1"/>
      <c r="F102" s="2">
        <f>IF(C102="",NETWORKDAYS(B102,"31/03/2026",Holidays),IF(C102&gt;DATE(2026,3,31),NETWORKDAYS(B102,"31/03/2026",Holidays),NETWORKDAYS(B102,C102,Holidays)))/190</f>
        <v>168.4</v>
      </c>
      <c r="G102" s="53">
        <f>ROUND(VLOOKUP(D102,$A$4:$B$17,2,0)*'2025-26'!F102*IF(E102="Y",-1,1),2)</f>
        <v>0</v>
      </c>
    </row>
    <row r="103" spans="1:7" x14ac:dyDescent="0.35">
      <c r="A103" s="4" t="s">
        <v>85</v>
      </c>
      <c r="B103" s="28"/>
      <c r="C103" s="28"/>
      <c r="D103" s="1"/>
      <c r="E103" s="1"/>
      <c r="F103" s="2">
        <f>IF(C103="",NETWORKDAYS(B103,"31/03/2026",Holidays),IF(C103&gt;DATE(2026,3,31),NETWORKDAYS(B103,"31/03/2026",Holidays),NETWORKDAYS(B103,C103,Holidays)))/190</f>
        <v>168.4</v>
      </c>
      <c r="G103" s="53">
        <f>ROUND(VLOOKUP(D103,$A$4:$B$17,2,0)*'2025-26'!F103*IF(E103="Y",-1,1),2)</f>
        <v>0</v>
      </c>
    </row>
    <row r="104" spans="1:7" x14ac:dyDescent="0.35">
      <c r="A104" s="4" t="s">
        <v>86</v>
      </c>
      <c r="B104" s="28"/>
      <c r="C104" s="28"/>
      <c r="D104" s="1"/>
      <c r="E104" s="1"/>
      <c r="F104" s="2">
        <f>IF(C104="",NETWORKDAYS(B104,"31/03/2026",Holidays),IF(C104&gt;DATE(2026,3,31),NETWORKDAYS(B104,"31/03/2026",Holidays),NETWORKDAYS(B104,C104,Holidays)))/190</f>
        <v>168.4</v>
      </c>
      <c r="G104" s="53">
        <f>ROUND(VLOOKUP(D104,$A$4:$B$17,2,0)*'2025-26'!F104*IF(E104="Y",-1,1),2)</f>
        <v>0</v>
      </c>
    </row>
    <row r="105" spans="1:7" x14ac:dyDescent="0.35">
      <c r="A105" s="4" t="s">
        <v>87</v>
      </c>
      <c r="B105" s="28"/>
      <c r="C105" s="28"/>
      <c r="D105" s="1"/>
      <c r="E105" s="1"/>
      <c r="F105" s="2">
        <f>IF(C105="",NETWORKDAYS(B105,"31/03/2026",Holidays),IF(C105&gt;DATE(2026,3,31),NETWORKDAYS(B105,"31/03/2026",Holidays),NETWORKDAYS(B105,C105,Holidays)))/190</f>
        <v>168.4</v>
      </c>
      <c r="G105" s="53">
        <f>ROUND(VLOOKUP(D105,$A$4:$B$17,2,0)*'2025-26'!F105*IF(E105="Y",-1,1),2)</f>
        <v>0</v>
      </c>
    </row>
    <row r="106" spans="1:7" x14ac:dyDescent="0.35">
      <c r="A106" s="4" t="s">
        <v>88</v>
      </c>
      <c r="B106" s="28"/>
      <c r="C106" s="28"/>
      <c r="D106" s="1"/>
      <c r="E106" s="1"/>
      <c r="F106" s="2">
        <f>IF(C106="",NETWORKDAYS(B106,"31/03/2026",Holidays),IF(C106&gt;DATE(2026,3,31),NETWORKDAYS(B106,"31/03/2026",Holidays),NETWORKDAYS(B106,C106,Holidays)))/190</f>
        <v>168.4</v>
      </c>
      <c r="G106" s="53">
        <f>ROUND(VLOOKUP(D106,$A$4:$B$17,2,0)*'2025-26'!F106*IF(E106="Y",-1,1),2)</f>
        <v>0</v>
      </c>
    </row>
    <row r="107" spans="1:7" x14ac:dyDescent="0.35">
      <c r="A107" s="4" t="s">
        <v>89</v>
      </c>
      <c r="B107" s="28"/>
      <c r="C107" s="28"/>
      <c r="D107" s="1"/>
      <c r="E107" s="1"/>
      <c r="F107" s="2">
        <f>IF(C107="",NETWORKDAYS(B107,"31/03/2026",Holidays),IF(C107&gt;DATE(2026,3,31),NETWORKDAYS(B107,"31/03/2026",Holidays),NETWORKDAYS(B107,C107,Holidays)))/190</f>
        <v>168.4</v>
      </c>
      <c r="G107" s="53">
        <f>ROUND(VLOOKUP(D107,$A$4:$B$17,2,0)*'2025-26'!F107*IF(E107="Y",-1,1),2)</f>
        <v>0</v>
      </c>
    </row>
    <row r="108" spans="1:7" x14ac:dyDescent="0.35">
      <c r="A108" s="4" t="s">
        <v>90</v>
      </c>
      <c r="B108" s="28"/>
      <c r="C108" s="28"/>
      <c r="D108" s="1"/>
      <c r="E108" s="1"/>
      <c r="F108" s="2">
        <f>IF(C108="",NETWORKDAYS(B108,"31/03/2026",Holidays),IF(C108&gt;DATE(2026,3,31),NETWORKDAYS(B108,"31/03/2026",Holidays),NETWORKDAYS(B108,C108,Holidays)))/190</f>
        <v>168.4</v>
      </c>
      <c r="G108" s="53">
        <f>ROUND(VLOOKUP(D108,$A$4:$B$17,2,0)*'2025-26'!F108*IF(E108="Y",-1,1),2)</f>
        <v>0</v>
      </c>
    </row>
    <row r="109" spans="1:7" x14ac:dyDescent="0.35">
      <c r="A109" s="4" t="s">
        <v>91</v>
      </c>
      <c r="B109" s="28"/>
      <c r="C109" s="28"/>
      <c r="D109" s="1"/>
      <c r="E109" s="1"/>
      <c r="F109" s="2">
        <f>IF(C109="",NETWORKDAYS(B109,"31/03/2026",Holidays),IF(C109&gt;DATE(2026,3,31),NETWORKDAYS(B109,"31/03/2026",Holidays),NETWORKDAYS(B109,C109,Holidays)))/190</f>
        <v>168.4</v>
      </c>
      <c r="G109" s="53">
        <f>ROUND(VLOOKUP(D109,$A$4:$B$17,2,0)*'2025-26'!F109*IF(E109="Y",-1,1),2)</f>
        <v>0</v>
      </c>
    </row>
    <row r="110" spans="1:7" x14ac:dyDescent="0.35">
      <c r="A110" s="4" t="s">
        <v>92</v>
      </c>
      <c r="B110" s="28"/>
      <c r="C110" s="28"/>
      <c r="D110" s="1"/>
      <c r="E110" s="1"/>
      <c r="F110" s="2">
        <f>IF(C110="",NETWORKDAYS(B110,"31/03/2026",Holidays),IF(C110&gt;DATE(2026,3,31),NETWORKDAYS(B110,"31/03/2026",Holidays),NETWORKDAYS(B110,C110,Holidays)))/190</f>
        <v>168.4</v>
      </c>
      <c r="G110" s="53">
        <f>ROUND(VLOOKUP(D110,$A$4:$B$17,2,0)*'2025-26'!F110*IF(E110="Y",-1,1),2)</f>
        <v>0</v>
      </c>
    </row>
    <row r="111" spans="1:7" x14ac:dyDescent="0.35">
      <c r="A111" s="4" t="s">
        <v>93</v>
      </c>
      <c r="B111" s="28"/>
      <c r="C111" s="28"/>
      <c r="D111" s="1"/>
      <c r="E111" s="1"/>
      <c r="F111" s="2">
        <f>IF(C111="",NETWORKDAYS(B111,"31/03/2026",Holidays),IF(C111&gt;DATE(2026,3,31),NETWORKDAYS(B111,"31/03/2026",Holidays),NETWORKDAYS(B111,C111,Holidays)))/190</f>
        <v>168.4</v>
      </c>
      <c r="G111" s="53">
        <f>ROUND(VLOOKUP(D111,$A$4:$B$17,2,0)*'2025-26'!F111*IF(E111="Y",-1,1),2)</f>
        <v>0</v>
      </c>
    </row>
    <row r="112" spans="1:7" x14ac:dyDescent="0.35">
      <c r="A112" s="4" t="s">
        <v>94</v>
      </c>
      <c r="B112" s="28"/>
      <c r="C112" s="28"/>
      <c r="D112" s="1"/>
      <c r="E112" s="1"/>
      <c r="F112" s="2">
        <f>IF(C112="",NETWORKDAYS(B112,"31/03/2026",Holidays),IF(C112&gt;DATE(2026,3,31),NETWORKDAYS(B112,"31/03/2026",Holidays),NETWORKDAYS(B112,C112,Holidays)))/190</f>
        <v>168.4</v>
      </c>
      <c r="G112" s="53">
        <f>ROUND(VLOOKUP(D112,$A$4:$B$17,2,0)*'2025-26'!F112*IF(E112="Y",-1,1),2)</f>
        <v>0</v>
      </c>
    </row>
    <row r="113" spans="1:7" x14ac:dyDescent="0.35">
      <c r="A113" s="4" t="s">
        <v>95</v>
      </c>
      <c r="B113" s="28"/>
      <c r="C113" s="28"/>
      <c r="D113" s="1"/>
      <c r="E113" s="1"/>
      <c r="F113" s="2">
        <f>IF(C113="",NETWORKDAYS(B113,"31/03/2026",Holidays),IF(C113&gt;DATE(2026,3,31),NETWORKDAYS(B113,"31/03/2026",Holidays),NETWORKDAYS(B113,C113,Holidays)))/190</f>
        <v>168.4</v>
      </c>
      <c r="G113" s="53">
        <f>ROUND(VLOOKUP(D113,$A$4:$B$17,2,0)*'2025-26'!F113*IF(E113="Y",-1,1),2)</f>
        <v>0</v>
      </c>
    </row>
    <row r="114" spans="1:7" x14ac:dyDescent="0.35">
      <c r="A114" s="4" t="s">
        <v>96</v>
      </c>
      <c r="B114" s="28"/>
      <c r="C114" s="28"/>
      <c r="D114" s="1"/>
      <c r="E114" s="1"/>
      <c r="F114" s="2">
        <f>IF(C114="",NETWORKDAYS(B114,"31/03/2026",Holidays),IF(C114&gt;DATE(2026,3,31),NETWORKDAYS(B114,"31/03/2026",Holidays),NETWORKDAYS(B114,C114,Holidays)))/190</f>
        <v>168.4</v>
      </c>
      <c r="G114" s="53">
        <f>ROUND(VLOOKUP(D114,$A$4:$B$17,2,0)*'2025-26'!F114*IF(E114="Y",-1,1),2)</f>
        <v>0</v>
      </c>
    </row>
    <row r="115" spans="1:7" x14ac:dyDescent="0.35">
      <c r="A115" s="4" t="s">
        <v>97</v>
      </c>
      <c r="B115" s="28"/>
      <c r="C115" s="28"/>
      <c r="D115" s="1"/>
      <c r="E115" s="1"/>
      <c r="F115" s="2">
        <f>IF(C115="",NETWORKDAYS(B115,"31/03/2026",Holidays),IF(C115&gt;DATE(2026,3,31),NETWORKDAYS(B115,"31/03/2026",Holidays),NETWORKDAYS(B115,C115,Holidays)))/190</f>
        <v>168.4</v>
      </c>
      <c r="G115" s="53">
        <f>ROUND(VLOOKUP(D115,$A$4:$B$17,2,0)*'2025-26'!F115*IF(E115="Y",-1,1),2)</f>
        <v>0</v>
      </c>
    </row>
    <row r="116" spans="1:7" x14ac:dyDescent="0.35">
      <c r="A116" s="4" t="s">
        <v>98</v>
      </c>
      <c r="B116" s="28"/>
      <c r="C116" s="28"/>
      <c r="D116" s="1"/>
      <c r="E116" s="1"/>
      <c r="F116" s="2">
        <f>IF(C116="",NETWORKDAYS(B116,"31/03/2026",Holidays),IF(C116&gt;DATE(2026,3,31),NETWORKDAYS(B116,"31/03/2026",Holidays),NETWORKDAYS(B116,C116,Holidays)))/190</f>
        <v>168.4</v>
      </c>
      <c r="G116" s="53">
        <f>ROUND(VLOOKUP(D116,$A$4:$B$17,2,0)*'2025-26'!F116*IF(E116="Y",-1,1),2)</f>
        <v>0</v>
      </c>
    </row>
    <row r="117" spans="1:7" x14ac:dyDescent="0.35">
      <c r="A117" s="4" t="s">
        <v>99</v>
      </c>
      <c r="B117" s="28"/>
      <c r="C117" s="28"/>
      <c r="D117" s="1"/>
      <c r="E117" s="1"/>
      <c r="F117" s="2">
        <f>IF(C117="",NETWORKDAYS(B117,"31/03/2026",Holidays),IF(C117&gt;DATE(2026,3,31),NETWORKDAYS(B117,"31/03/2026",Holidays),NETWORKDAYS(B117,C117,Holidays)))/190</f>
        <v>168.4</v>
      </c>
      <c r="G117" s="53">
        <f>ROUND(VLOOKUP(D117,$A$4:$B$17,2,0)*'2025-26'!F117*IF(E117="Y",-1,1),2)</f>
        <v>0</v>
      </c>
    </row>
    <row r="118" spans="1:7" x14ac:dyDescent="0.35">
      <c r="A118" s="4" t="s">
        <v>100</v>
      </c>
      <c r="B118" s="28"/>
      <c r="C118" s="28"/>
      <c r="D118" s="1"/>
      <c r="E118" s="1"/>
      <c r="F118" s="2">
        <f>IF(C118="",NETWORKDAYS(B118,"31/03/2026",Holidays),IF(C118&gt;DATE(2026,3,31),NETWORKDAYS(B118,"31/03/2026",Holidays),NETWORKDAYS(B118,C118,Holidays)))/190</f>
        <v>168.4</v>
      </c>
      <c r="G118" s="53">
        <f>ROUND(VLOOKUP(D118,$A$4:$B$17,2,0)*'2025-26'!F118*IF(E118="Y",-1,1),2)</f>
        <v>0</v>
      </c>
    </row>
    <row r="119" spans="1:7" x14ac:dyDescent="0.35">
      <c r="A119" s="4" t="s">
        <v>101</v>
      </c>
      <c r="B119" s="28"/>
      <c r="C119" s="28"/>
      <c r="D119" s="1"/>
      <c r="E119" s="1"/>
      <c r="F119" s="2">
        <f>IF(C119="",NETWORKDAYS(B119,"31/03/2026",Holidays),IF(C119&gt;DATE(2026,3,31),NETWORKDAYS(B119,"31/03/2026",Holidays),NETWORKDAYS(B119,C119,Holidays)))/190</f>
        <v>168.4</v>
      </c>
      <c r="G119" s="53">
        <f>ROUND(VLOOKUP(D119,$A$4:$B$17,2,0)*'2025-26'!F119*IF(E119="Y",-1,1),2)</f>
        <v>0</v>
      </c>
    </row>
    <row r="120" spans="1:7" x14ac:dyDescent="0.35">
      <c r="A120" s="4" t="s">
        <v>102</v>
      </c>
      <c r="B120" s="28"/>
      <c r="C120" s="28"/>
      <c r="D120" s="1"/>
      <c r="E120" s="1"/>
      <c r="F120" s="2">
        <f>IF(C120="",NETWORKDAYS(B120,"31/03/2026",Holidays),IF(C120&gt;DATE(2026,3,31),NETWORKDAYS(B120,"31/03/2026",Holidays),NETWORKDAYS(B120,C120,Holidays)))/190</f>
        <v>168.4</v>
      </c>
      <c r="G120" s="53">
        <f>ROUND(VLOOKUP(D120,$A$4:$B$17,2,0)*'2025-26'!F120*IF(E120="Y",-1,1),2)</f>
        <v>0</v>
      </c>
    </row>
  </sheetData>
  <sheetProtection sheet="1" formatCells="0"/>
  <dataValidations count="3">
    <dataValidation type="list" allowBlank="1" showInputMessage="1" showErrorMessage="1" sqref="E21:E120" xr:uid="{3B5CBF53-FEE1-4F65-B62A-8D5A1F286C58}">
      <formula1>"Y,N"</formula1>
    </dataValidation>
    <dataValidation type="list" allowBlank="1" showInputMessage="1" showErrorMessage="1" sqref="D21:D120" xr:uid="{46625057-D398-4213-AC41-5667D93F1D11}">
      <formula1>"0,1,2,3,4,4+,5,5+,6,7,8,9,10"</formula1>
    </dataValidation>
    <dataValidation type="date" allowBlank="1" showInputMessage="1" showErrorMessage="1" sqref="B21:C120" xr:uid="{BCF10A1A-2A2C-4354-9A3D-B9461796B6B8}">
      <formula1>45748</formula1>
      <formula2>46112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  <vt:lpstr>2025-26</vt:lpstr>
      <vt:lpstr>Holidays</vt:lpstr>
      <vt:lpstr>school_dates</vt:lpstr>
    </vt:vector>
  </TitlesOfParts>
  <Company>Essex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Kate.Purtill</dc:creator>
  <cp:lastModifiedBy>Kate Purtill - SEN Provision Officer: Pupil Funding Pl</cp:lastModifiedBy>
  <dcterms:created xsi:type="dcterms:W3CDTF">2018-01-16T15:45:05Z</dcterms:created>
  <dcterms:modified xsi:type="dcterms:W3CDTF">2024-11-26T12:58:14Z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2020-08-04T18:58:42Z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4affdfbf-333f-486c-8b44-000002956db5</vt:lpwstr>
  </property>
  <property fmtid="{D5CDD505-2E9C-101B-9397-08002B2CF9AE}" pid="8" name="MSIP_Label_39d8be9e-c8d9-4b9c-bd40-2c27cc7ea2e6_ContentBits">
    <vt:lpwstr>0</vt:lpwstr>
  </property>
</Properties>
</file>